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2364" windowHeight="0"/>
  </bookViews>
  <sheets>
    <sheet name="Rekapitulace stavby" sheetId="1" r:id="rId1"/>
    <sheet name="2019-0294C - Stavební úpr..." sheetId="2" r:id="rId2"/>
    <sheet name="Pokyny pro vyplnění" sheetId="3" r:id="rId3"/>
  </sheets>
  <definedNames>
    <definedName name="_xlnm._FilterDatabase" localSheetId="1" hidden="1">'2019-0294C - Stavební úpr...'!$C$78:$K$274</definedName>
    <definedName name="_xlnm.Print_Titles" localSheetId="1">'2019-0294C - Stavební úpr...'!$78:$78</definedName>
    <definedName name="_xlnm.Print_Titles" localSheetId="0">'Rekapitulace stavby'!$49:$49</definedName>
    <definedName name="_xlnm.Print_Area" localSheetId="1">'2019-0294C - Stavební úpr...'!$C$4:$J$34,'2019-0294C - Stavební úpr...'!$C$40:$J$62,'2019-0294C - Stavební úpr...'!$C$68:$K$274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BE273" i="2"/>
  <c r="T273" i="2"/>
  <c r="R273" i="2"/>
  <c r="P273" i="2"/>
  <c r="BK273" i="2"/>
  <c r="J273" i="2"/>
  <c r="BI272" i="2"/>
  <c r="BH272" i="2"/>
  <c r="BG272" i="2"/>
  <c r="BF272" i="2"/>
  <c r="BE272" i="2"/>
  <c r="T272" i="2"/>
  <c r="R272" i="2"/>
  <c r="P272" i="2"/>
  <c r="BK272" i="2"/>
  <c r="J272" i="2"/>
  <c r="BI271" i="2"/>
  <c r="BH271" i="2"/>
  <c r="BG271" i="2"/>
  <c r="BF271" i="2"/>
  <c r="BE271" i="2"/>
  <c r="T271" i="2"/>
  <c r="T270" i="2" s="1"/>
  <c r="T269" i="2" s="1"/>
  <c r="R271" i="2"/>
  <c r="R270" i="2" s="1"/>
  <c r="R269" i="2" s="1"/>
  <c r="P271" i="2"/>
  <c r="P270" i="2" s="1"/>
  <c r="P269" i="2" s="1"/>
  <c r="BK271" i="2"/>
  <c r="BK270" i="2" s="1"/>
  <c r="J271" i="2"/>
  <c r="BI268" i="2"/>
  <c r="BH268" i="2"/>
  <c r="BG268" i="2"/>
  <c r="BF268" i="2"/>
  <c r="BE268" i="2"/>
  <c r="T268" i="2"/>
  <c r="T267" i="2" s="1"/>
  <c r="R268" i="2"/>
  <c r="R267" i="2" s="1"/>
  <c r="P268" i="2"/>
  <c r="P267" i="2" s="1"/>
  <c r="BK268" i="2"/>
  <c r="BK267" i="2" s="1"/>
  <c r="J267" i="2" s="1"/>
  <c r="J59" i="2" s="1"/>
  <c r="J268" i="2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45" i="2"/>
  <c r="BH245" i="2"/>
  <c r="BG245" i="2"/>
  <c r="BF245" i="2"/>
  <c r="BE245" i="2"/>
  <c r="T245" i="2"/>
  <c r="R245" i="2"/>
  <c r="P245" i="2"/>
  <c r="BK245" i="2"/>
  <c r="J245" i="2"/>
  <c r="BI244" i="2"/>
  <c r="BH244" i="2"/>
  <c r="BG244" i="2"/>
  <c r="BF244" i="2"/>
  <c r="BE244" i="2"/>
  <c r="T244" i="2"/>
  <c r="T243" i="2" s="1"/>
  <c r="R244" i="2"/>
  <c r="R243" i="2" s="1"/>
  <c r="P244" i="2"/>
  <c r="P243" i="2" s="1"/>
  <c r="BK244" i="2"/>
  <c r="BK243" i="2" s="1"/>
  <c r="J243" i="2" s="1"/>
  <c r="J58" i="2" s="1"/>
  <c r="J244" i="2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BE239" i="2"/>
  <c r="T239" i="2"/>
  <c r="R239" i="2"/>
  <c r="P239" i="2"/>
  <c r="BK239" i="2"/>
  <c r="J239" i="2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3" i="2"/>
  <c r="BH233" i="2"/>
  <c r="BG233" i="2"/>
  <c r="BF233" i="2"/>
  <c r="BE233" i="2"/>
  <c r="T233" i="2"/>
  <c r="R233" i="2"/>
  <c r="P233" i="2"/>
  <c r="BK233" i="2"/>
  <c r="J233" i="2"/>
  <c r="BI229" i="2"/>
  <c r="BH229" i="2"/>
  <c r="BG229" i="2"/>
  <c r="BF229" i="2"/>
  <c r="BE229" i="2"/>
  <c r="T229" i="2"/>
  <c r="R229" i="2"/>
  <c r="P229" i="2"/>
  <c r="BK229" i="2"/>
  <c r="J229" i="2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21" i="2"/>
  <c r="BH221" i="2"/>
  <c r="BG221" i="2"/>
  <c r="BF221" i="2"/>
  <c r="BE221" i="2"/>
  <c r="T221" i="2"/>
  <c r="R221" i="2"/>
  <c r="P221" i="2"/>
  <c r="BK221" i="2"/>
  <c r="J221" i="2"/>
  <c r="BI220" i="2"/>
  <c r="BH220" i="2"/>
  <c r="BG220" i="2"/>
  <c r="BF220" i="2"/>
  <c r="BE220" i="2"/>
  <c r="T220" i="2"/>
  <c r="R220" i="2"/>
  <c r="P220" i="2"/>
  <c r="BK220" i="2"/>
  <c r="J220" i="2"/>
  <c r="BI216" i="2"/>
  <c r="BH216" i="2"/>
  <c r="BG216" i="2"/>
  <c r="BF216" i="2"/>
  <c r="BE216" i="2"/>
  <c r="T216" i="2"/>
  <c r="R216" i="2"/>
  <c r="P216" i="2"/>
  <c r="BK216" i="2"/>
  <c r="J216" i="2"/>
  <c r="BI207" i="2"/>
  <c r="BH207" i="2"/>
  <c r="BG207" i="2"/>
  <c r="BF207" i="2"/>
  <c r="BE207" i="2"/>
  <c r="T207" i="2"/>
  <c r="R207" i="2"/>
  <c r="P207" i="2"/>
  <c r="BK207" i="2"/>
  <c r="J207" i="2"/>
  <c r="BI201" i="2"/>
  <c r="BH201" i="2"/>
  <c r="BG201" i="2"/>
  <c r="BF201" i="2"/>
  <c r="BE201" i="2"/>
  <c r="T201" i="2"/>
  <c r="R201" i="2"/>
  <c r="P201" i="2"/>
  <c r="BK201" i="2"/>
  <c r="J201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BE194" i="2"/>
  <c r="T194" i="2"/>
  <c r="R194" i="2"/>
  <c r="P194" i="2"/>
  <c r="BK194" i="2"/>
  <c r="J194" i="2"/>
  <c r="BI190" i="2"/>
  <c r="BH190" i="2"/>
  <c r="BG190" i="2"/>
  <c r="BF190" i="2"/>
  <c r="BE190" i="2"/>
  <c r="T190" i="2"/>
  <c r="R190" i="2"/>
  <c r="P190" i="2"/>
  <c r="BK190" i="2"/>
  <c r="J190" i="2"/>
  <c r="BI188" i="2"/>
  <c r="BH188" i="2"/>
  <c r="BG188" i="2"/>
  <c r="BF188" i="2"/>
  <c r="BE188" i="2"/>
  <c r="T188" i="2"/>
  <c r="R188" i="2"/>
  <c r="P188" i="2"/>
  <c r="BK188" i="2"/>
  <c r="J188" i="2"/>
  <c r="BI186" i="2"/>
  <c r="BH186" i="2"/>
  <c r="BG186" i="2"/>
  <c r="BF186" i="2"/>
  <c r="BE186" i="2"/>
  <c r="T186" i="2"/>
  <c r="R186" i="2"/>
  <c r="P186" i="2"/>
  <c r="BK186" i="2"/>
  <c r="J186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0" i="2"/>
  <c r="BH170" i="2"/>
  <c r="BG170" i="2"/>
  <c r="BF170" i="2"/>
  <c r="BE170" i="2"/>
  <c r="T170" i="2"/>
  <c r="R170" i="2"/>
  <c r="P170" i="2"/>
  <c r="BK170" i="2"/>
  <c r="J170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0" i="2"/>
  <c r="BH130" i="2"/>
  <c r="BG130" i="2"/>
  <c r="BF130" i="2"/>
  <c r="BE130" i="2"/>
  <c r="T130" i="2"/>
  <c r="T129" i="2" s="1"/>
  <c r="R130" i="2"/>
  <c r="R129" i="2" s="1"/>
  <c r="P130" i="2"/>
  <c r="P129" i="2" s="1"/>
  <c r="BK130" i="2"/>
  <c r="BK129" i="2" s="1"/>
  <c r="J129" i="2" s="1"/>
  <c r="J57" i="2" s="1"/>
  <c r="J130" i="2"/>
  <c r="BI128" i="2"/>
  <c r="BH128" i="2"/>
  <c r="BG128" i="2"/>
  <c r="BF128" i="2"/>
  <c r="T128" i="2"/>
  <c r="T127" i="2" s="1"/>
  <c r="R128" i="2"/>
  <c r="R127" i="2" s="1"/>
  <c r="P128" i="2"/>
  <c r="P127" i="2" s="1"/>
  <c r="BK128" i="2"/>
  <c r="BK127" i="2" s="1"/>
  <c r="J127" i="2" s="1"/>
  <c r="J56" i="2" s="1"/>
  <c r="J128" i="2"/>
  <c r="BE128" i="2" s="1"/>
  <c r="BI123" i="2"/>
  <c r="BH123" i="2"/>
  <c r="BG123" i="2"/>
  <c r="BF123" i="2"/>
  <c r="BE123" i="2"/>
  <c r="T123" i="2"/>
  <c r="R123" i="2"/>
  <c r="P123" i="2"/>
  <c r="BK123" i="2"/>
  <c r="J123" i="2"/>
  <c r="BI117" i="2"/>
  <c r="BH117" i="2"/>
  <c r="BG117" i="2"/>
  <c r="BF117" i="2"/>
  <c r="BE117" i="2"/>
  <c r="T117" i="2"/>
  <c r="R117" i="2"/>
  <c r="P117" i="2"/>
  <c r="BK117" i="2"/>
  <c r="J117" i="2"/>
  <c r="BI113" i="2"/>
  <c r="BH113" i="2"/>
  <c r="BG113" i="2"/>
  <c r="BF113" i="2"/>
  <c r="BE113" i="2"/>
  <c r="T113" i="2"/>
  <c r="T112" i="2" s="1"/>
  <c r="R113" i="2"/>
  <c r="R112" i="2" s="1"/>
  <c r="P113" i="2"/>
  <c r="P112" i="2" s="1"/>
  <c r="BK113" i="2"/>
  <c r="BK112" i="2" s="1"/>
  <c r="J112" i="2" s="1"/>
  <c r="J55" i="2" s="1"/>
  <c r="J113" i="2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88" i="2"/>
  <c r="BH88" i="2"/>
  <c r="BG88" i="2"/>
  <c r="BF88" i="2"/>
  <c r="T88" i="2"/>
  <c r="R88" i="2"/>
  <c r="P88" i="2"/>
  <c r="BK88" i="2"/>
  <c r="J88" i="2"/>
  <c r="BE88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F32" i="2" s="1"/>
  <c r="BD52" i="1" s="1"/>
  <c r="BD51" i="1" s="1"/>
  <c r="W30" i="1" s="1"/>
  <c r="BH82" i="2"/>
  <c r="F31" i="2" s="1"/>
  <c r="BC52" i="1" s="1"/>
  <c r="BC51" i="1" s="1"/>
  <c r="BG82" i="2"/>
  <c r="F30" i="2" s="1"/>
  <c r="BB52" i="1" s="1"/>
  <c r="BB51" i="1" s="1"/>
  <c r="BF82" i="2"/>
  <c r="J29" i="2" s="1"/>
  <c r="AW52" i="1" s="1"/>
  <c r="T82" i="2"/>
  <c r="T81" i="2" s="1"/>
  <c r="T80" i="2" s="1"/>
  <c r="T79" i="2" s="1"/>
  <c r="R82" i="2"/>
  <c r="R81" i="2" s="1"/>
  <c r="P82" i="2"/>
  <c r="P81" i="2" s="1"/>
  <c r="P80" i="2" s="1"/>
  <c r="P79" i="2" s="1"/>
  <c r="AU52" i="1" s="1"/>
  <c r="AU51" i="1" s="1"/>
  <c r="BK82" i="2"/>
  <c r="BK81" i="2" s="1"/>
  <c r="J82" i="2"/>
  <c r="BE82" i="2" s="1"/>
  <c r="J75" i="2"/>
  <c r="F75" i="2"/>
  <c r="J73" i="2"/>
  <c r="F73" i="2"/>
  <c r="E71" i="2"/>
  <c r="J47" i="2"/>
  <c r="F47" i="2"/>
  <c r="J45" i="2"/>
  <c r="F45" i="2"/>
  <c r="E43" i="2"/>
  <c r="J16" i="2"/>
  <c r="E16" i="2"/>
  <c r="F76" i="2" s="1"/>
  <c r="J15" i="2"/>
  <c r="J10" i="2"/>
  <c r="AS51" i="1"/>
  <c r="L47" i="1"/>
  <c r="AM46" i="1"/>
  <c r="L46" i="1"/>
  <c r="AM44" i="1"/>
  <c r="L44" i="1"/>
  <c r="L42" i="1"/>
  <c r="L41" i="1"/>
  <c r="J28" i="2" l="1"/>
  <c r="AV52" i="1" s="1"/>
  <c r="AT52" i="1" s="1"/>
  <c r="F28" i="2"/>
  <c r="AZ52" i="1" s="1"/>
  <c r="AZ51" i="1" s="1"/>
  <c r="W28" i="1"/>
  <c r="AX51" i="1"/>
  <c r="J270" i="2"/>
  <c r="J61" i="2" s="1"/>
  <c r="BK269" i="2"/>
  <c r="J269" i="2" s="1"/>
  <c r="J60" i="2" s="1"/>
  <c r="J81" i="2"/>
  <c r="J54" i="2" s="1"/>
  <c r="BK80" i="2"/>
  <c r="R80" i="2"/>
  <c r="R79" i="2" s="1"/>
  <c r="W29" i="1"/>
  <c r="AY51" i="1"/>
  <c r="F48" i="2"/>
  <c r="F29" i="2"/>
  <c r="BA52" i="1" s="1"/>
  <c r="BA51" i="1" s="1"/>
  <c r="J80" i="2" l="1"/>
  <c r="J53" i="2" s="1"/>
  <c r="BK79" i="2"/>
  <c r="J79" i="2" s="1"/>
  <c r="W26" i="1"/>
  <c r="AV51" i="1"/>
  <c r="AW51" i="1"/>
  <c r="AK27" i="1" s="1"/>
  <c r="W27" i="1"/>
  <c r="AT51" i="1" l="1"/>
  <c r="AK26" i="1"/>
  <c r="J25" i="2"/>
  <c r="J52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<sst xmlns="http://schemas.openxmlformats.org/spreadsheetml/2006/main" count="2856" uniqueCount="674">
  <si>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</si>
  <si>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</si>
  <si>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</si>
  <si>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</si>
  <si>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</si>
  <si>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</si>
  <si>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</si>
  <si>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{d38ece1e-1006-4c55-a5cf-3d32a05ca63e}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</si>
  <si>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</si>
  <si>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</si>
  <si>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</si>
  <si>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</si>
  <si>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</si>
  <si>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</si>
  <si>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</si>
  <si>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</si>
  <si>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</si>
  <si>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</si>
  <si>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</si>
  <si>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krytého bazénu v Karviné  SO 301 Oprava stávající přípojky vody</t>
  </si>
  <si>
    <t>KSO:</t>
  </si>
  <si>
    <t>CC-CZ:</t>
  </si>
  <si>
    <t>Místo:</t>
  </si>
  <si>
    <t xml:space="preserve"> </t>
  </si>
  <si>
    <t>Datum:</t>
  </si>
  <si>
    <t>2. 1. 2019</t>
  </si>
  <si>
    <t>Zadavatel:</t>
  </si>
  <si>
    <t>IČ:</t>
  </si>
  <si>
    <t>STaRS Karviná,a.s.Karola Sliwky 783/2a</t>
  </si>
  <si>
    <t>DIČ:</t>
  </si>
  <si>
    <t>Uchazeč:</t>
  </si>
  <si>
    <t>Projektant:</t>
  </si>
  <si>
    <t>ADEA projekt s.r.o.Kafkova 1133/10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</si>
  <si>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</si>
  <si>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</si>
  <si>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</si>
  <si>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</si>
  <si>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</si>
  <si>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</si>
  <si>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</si>
  <si>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</si>
  <si>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</si>
  <si>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</si>
  <si>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</si>
  <si>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</si>
  <si>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</si>
  <si>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</si>
  <si>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</si>
  <si>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</si>
  <si>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</si>
  <si>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</si>
  <si>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</si>
  <si>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</si>
  <si>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</si>
  <si>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</si>
  <si>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</si>
  <si>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</si>
  <si>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</si>
  <si>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</si>
  <si>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</si>
  <si>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</si>
  <si>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</si>
  <si>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</si>
  <si>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</si>
  <si>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</si>
  <si>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</si>
  <si>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</si>
  <si>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</si>
  <si>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</si>
  <si>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</si>
  <si>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</si>
  <si>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</si>
  <si>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</si>
  <si>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</si>
  <si>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</si>
  <si>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</si>
  <si>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</si>
  <si>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</si>
  <si>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</si>
  <si>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</si>
  <si>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</si>
  <si>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</si>
  <si>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</si>
  <si>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</si>
  <si>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</si>
  <si>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</si>
  <si>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</si>
  <si>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</si>
  <si>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</si>
  <si>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</si>
  <si>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</si>
  <si>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</si>
  <si>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</si>
  <si>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</si>
  <si>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</si>
  <si>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</si>
  <si>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</si>
  <si>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</si>
  <si>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</si>
  <si>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</si>
  <si>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</si>
  <si>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</si>
  <si>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</si>
  <si>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</si>
  <si>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</si>
  <si>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</si>
  <si>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</si>
  <si>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</si>
  <si>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</si>
  <si>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</si>
  <si>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</si>
  <si>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</si>
  <si>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</si>
  <si>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</si>
  <si>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</si>
  <si>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</si>
  <si>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119001421</t>
  </si>
  <si>
    <t>m</t>
  </si>
  <si>
    <t>4</t>
  </si>
  <si>
    <t>559134989</t>
  </si>
  <si>
    <t>130001101</t>
  </si>
  <si>
    <t>Příplatek k cenám hloubených vykopávek za ztížení vykopávky v blízkosti podzemního vedení nebo výbušnin pro jakoukoliv třídu horniny</t>
  </si>
  <si>
    <t>m3</t>
  </si>
  <si>
    <t>1872048241</t>
  </si>
  <si>
    <t>3</t>
  </si>
  <si>
    <t>132201201</t>
  </si>
  <si>
    <t>Hloubení zapažených i nezapažených rýh šířky přes 600 do 2 000 mm s urovnáním dna do předepsaného profilu a spádu v hornině tř. 3 do 100 m3</t>
  </si>
  <si>
    <t>-1141019049</t>
  </si>
  <si>
    <t>VV</t>
  </si>
  <si>
    <t>67,0*0,9*1,40</t>
  </si>
  <si>
    <t>Součet</t>
  </si>
  <si>
    <t>151101101</t>
  </si>
  <si>
    <t>m2</t>
  </si>
  <si>
    <t>460937874</t>
  </si>
  <si>
    <t>67,0*1,4*2</t>
  </si>
  <si>
    <t>5</t>
  </si>
  <si>
    <t>151101111</t>
  </si>
  <si>
    <t>Odstranění pažení a rozepření stěn rýh pro podzemní vedení s uložením materiálu na vzdálenost do 3 m od kraje výkopu příložné, hloubky do 2 m</t>
  </si>
  <si>
    <t>-1942286667</t>
  </si>
  <si>
    <t>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</si>
  <si>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</si>
  <si>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</si>
  <si>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1095698091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</si>
  <si>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</si>
  <si>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</si>
  <si>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</si>
  <si>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-1590366527</t>
  </si>
  <si>
    <t>8</t>
  </si>
  <si>
    <t>174101101</t>
  </si>
  <si>
    <t>93830168</t>
  </si>
  <si>
    <t>výkop</t>
  </si>
  <si>
    <t>84,42-12,0</t>
  </si>
  <si>
    <t>-(27,135+6,03)</t>
  </si>
  <si>
    <t>9</t>
  </si>
  <si>
    <t>M</t>
  </si>
  <si>
    <t>583336740</t>
  </si>
  <si>
    <t>kamenivo těžené hrubé frakce 16-32</t>
  </si>
  <si>
    <t>t</t>
  </si>
  <si>
    <t>-52669446</t>
  </si>
  <si>
    <t>39,255*1,67*1,01</t>
  </si>
  <si>
    <t>10</t>
  </si>
  <si>
    <t>175151101</t>
  </si>
  <si>
    <t>-1005999616</t>
  </si>
  <si>
    <t>67,0*0,9*0,45</t>
  </si>
  <si>
    <t>11</t>
  </si>
  <si>
    <t>583313450</t>
  </si>
  <si>
    <t>kamenivo těžené drobné tříděné frakce 0-4</t>
  </si>
  <si>
    <t>987491036</t>
  </si>
  <si>
    <t>27,135*1,67*1,01</t>
  </si>
  <si>
    <t>12</t>
  </si>
  <si>
    <t>181951102</t>
  </si>
  <si>
    <t>402728418</t>
  </si>
  <si>
    <t>okapový chodník</t>
  </si>
  <si>
    <t>1,5</t>
  </si>
  <si>
    <t>Vodorovné konstrukce</t>
  </si>
  <si>
    <t>13</t>
  </si>
  <si>
    <t>451572111</t>
  </si>
  <si>
    <t>-2112848782</t>
  </si>
  <si>
    <t>57,0*0,9*0,1</t>
  </si>
  <si>
    <t>10,0*0,9*0,1</t>
  </si>
  <si>
    <t>14</t>
  </si>
  <si>
    <t>452313131</t>
  </si>
  <si>
    <t>2055955882</t>
  </si>
  <si>
    <t>betonový blok pro orientační sloupky</t>
  </si>
  <si>
    <t>0,35*0,35*0,65</t>
  </si>
  <si>
    <t>podpěry pro vodoměrnou soustavu</t>
  </si>
  <si>
    <t>0,2*0,35*0,85*3</t>
  </si>
  <si>
    <t>452353101</t>
  </si>
  <si>
    <t>-1397085627</t>
  </si>
  <si>
    <t>2*(0,35+0,35)*0,65</t>
  </si>
  <si>
    <t>2*(0,20+0,30)*0,85*3</t>
  </si>
  <si>
    <t>Úpravy povrchů, podlahy a osazování výplní</t>
  </si>
  <si>
    <t>16</t>
  </si>
  <si>
    <t>637211121</t>
  </si>
  <si>
    <t>-779778876</t>
  </si>
  <si>
    <t>Trubní vedení</t>
  </si>
  <si>
    <t>17</t>
  </si>
  <si>
    <t>852261122</t>
  </si>
  <si>
    <t>kus</t>
  </si>
  <si>
    <t>982648097</t>
  </si>
  <si>
    <t>TLT přírubová FF DN100-délka 4,0m -dle standardu SmVak</t>
  </si>
  <si>
    <t>18</t>
  </si>
  <si>
    <t>552424160/R</t>
  </si>
  <si>
    <t>-1926518148</t>
  </si>
  <si>
    <t>19</t>
  </si>
  <si>
    <t>552530010/R</t>
  </si>
  <si>
    <t>-512854280</t>
  </si>
  <si>
    <t>20</t>
  </si>
  <si>
    <t>552523000</t>
  </si>
  <si>
    <t>-631523162</t>
  </si>
  <si>
    <t>552536120/R</t>
  </si>
  <si>
    <t>-459976403</t>
  </si>
  <si>
    <t>22</t>
  </si>
  <si>
    <t>871261141</t>
  </si>
  <si>
    <t>-1284365138</t>
  </si>
  <si>
    <t>dle TZ a podélného profilu</t>
  </si>
  <si>
    <t>68,1</t>
  </si>
  <si>
    <t>23</t>
  </si>
  <si>
    <t>286136020/R</t>
  </si>
  <si>
    <t>2121838325</t>
  </si>
  <si>
    <t>24</t>
  </si>
  <si>
    <t>871351151</t>
  </si>
  <si>
    <t>987509348</t>
  </si>
  <si>
    <t>chránička</t>
  </si>
  <si>
    <t>3,8</t>
  </si>
  <si>
    <t>25</t>
  </si>
  <si>
    <t>286136260/R</t>
  </si>
  <si>
    <t>1330758195</t>
  </si>
  <si>
    <t>26</t>
  </si>
  <si>
    <t>877271101</t>
  </si>
  <si>
    <t>2079810853</t>
  </si>
  <si>
    <t>elektrospojka D125</t>
  </si>
  <si>
    <t>oblouk d125/11st</t>
  </si>
  <si>
    <t>oblouk d125/15st</t>
  </si>
  <si>
    <t>oblouk d125/90st</t>
  </si>
  <si>
    <t>lemový nákružek d125</t>
  </si>
  <si>
    <t>27</t>
  </si>
  <si>
    <t>286123950/R</t>
  </si>
  <si>
    <t>-1148045235</t>
  </si>
  <si>
    <t>28</t>
  </si>
  <si>
    <t>286159760</t>
  </si>
  <si>
    <t>1600377578</t>
  </si>
  <si>
    <t>29</t>
  </si>
  <si>
    <t>286123460</t>
  </si>
  <si>
    <t>-2080858429</t>
  </si>
  <si>
    <t>30</t>
  </si>
  <si>
    <t>286149380</t>
  </si>
  <si>
    <t>430804069</t>
  </si>
  <si>
    <t>31</t>
  </si>
  <si>
    <t>286149500</t>
  </si>
  <si>
    <t>-1233963230</t>
  </si>
  <si>
    <t>koleno d125/11st</t>
  </si>
  <si>
    <t>koleno d125/15st</t>
  </si>
  <si>
    <t>32</t>
  </si>
  <si>
    <t>891241112</t>
  </si>
  <si>
    <t>-835132868</t>
  </si>
  <si>
    <t>dle TZ šoupátko DN80 PN16</t>
  </si>
  <si>
    <t>33</t>
  </si>
  <si>
    <t>8-1</t>
  </si>
  <si>
    <t>ks</t>
  </si>
  <si>
    <t>238637769</t>
  </si>
  <si>
    <t>34</t>
  </si>
  <si>
    <t>891261112</t>
  </si>
  <si>
    <t>413420361</t>
  </si>
  <si>
    <t>šoupátko přírubovéDN100 PN16</t>
  </si>
  <si>
    <t>35</t>
  </si>
  <si>
    <t>8-2</t>
  </si>
  <si>
    <t>1215233887</t>
  </si>
  <si>
    <t>36</t>
  </si>
  <si>
    <t>8-3</t>
  </si>
  <si>
    <t>-856235442</t>
  </si>
  <si>
    <t>37</t>
  </si>
  <si>
    <t>8-4</t>
  </si>
  <si>
    <t>952288328</t>
  </si>
  <si>
    <t>38</t>
  </si>
  <si>
    <t>8-5</t>
  </si>
  <si>
    <t>-1922404836</t>
  </si>
  <si>
    <t>39</t>
  </si>
  <si>
    <t>891242312</t>
  </si>
  <si>
    <t>1849653122</t>
  </si>
  <si>
    <t>40</t>
  </si>
  <si>
    <t>8-6</t>
  </si>
  <si>
    <t>278375219</t>
  </si>
  <si>
    <t>41</t>
  </si>
  <si>
    <t>891244121</t>
  </si>
  <si>
    <t>-2108232986</t>
  </si>
  <si>
    <t>42</t>
  </si>
  <si>
    <t>551287040/R</t>
  </si>
  <si>
    <t>-760342736</t>
  </si>
  <si>
    <t>P</t>
  </si>
  <si>
    <t>43</t>
  </si>
  <si>
    <t>273225100</t>
  </si>
  <si>
    <t>-378048203</t>
  </si>
  <si>
    <t>44</t>
  </si>
  <si>
    <t>891245321</t>
  </si>
  <si>
    <t>-1806391459</t>
  </si>
  <si>
    <t>zpětná klapka přírubová</t>
  </si>
  <si>
    <t>45</t>
  </si>
  <si>
    <t>422844060</t>
  </si>
  <si>
    <t>-1082119710</t>
  </si>
  <si>
    <t>46</t>
  </si>
  <si>
    <t>422910000</t>
  </si>
  <si>
    <t>89786030</t>
  </si>
  <si>
    <t>47</t>
  </si>
  <si>
    <t>422910790/R</t>
  </si>
  <si>
    <t>-1061986411</t>
  </si>
  <si>
    <t>48</t>
  </si>
  <si>
    <t>891241821</t>
  </si>
  <si>
    <t>-558457108</t>
  </si>
  <si>
    <t>vodoměr</t>
  </si>
  <si>
    <t>49</t>
  </si>
  <si>
    <t>891261811</t>
  </si>
  <si>
    <t>-1118416460</t>
  </si>
  <si>
    <t>šoupátko</t>
  </si>
  <si>
    <t>zemní souprava šoupátková</t>
  </si>
  <si>
    <t>50</t>
  </si>
  <si>
    <t>891261821</t>
  </si>
  <si>
    <t>1398489562</t>
  </si>
  <si>
    <t>přírubový filtr</t>
  </si>
  <si>
    <t>redukce</t>
  </si>
  <si>
    <t>51</t>
  </si>
  <si>
    <t>891269111</t>
  </si>
  <si>
    <t>-274984004</t>
  </si>
  <si>
    <t>navrtávací pás pro potrubí TLT DN100/1"-dle standardu SmVak</t>
  </si>
  <si>
    <t>52</t>
  </si>
  <si>
    <t>422714140/R</t>
  </si>
  <si>
    <t>1849858030</t>
  </si>
  <si>
    <t>53</t>
  </si>
  <si>
    <t>892271111</t>
  </si>
  <si>
    <t>1890980883</t>
  </si>
  <si>
    <t>54</t>
  </si>
  <si>
    <t>892273122</t>
  </si>
  <si>
    <t>475163005</t>
  </si>
  <si>
    <t>68,1+4,0</t>
  </si>
  <si>
    <t>55</t>
  </si>
  <si>
    <t>899101211</t>
  </si>
  <si>
    <t>-1859410824</t>
  </si>
  <si>
    <t>poklop šoupátkový</t>
  </si>
  <si>
    <t>56</t>
  </si>
  <si>
    <t>899104111</t>
  </si>
  <si>
    <t>Osazení poklopů litinových a ocelových včetně rámů hmotnosti jednotlivě přes 150 kg</t>
  </si>
  <si>
    <t>62778453</t>
  </si>
  <si>
    <t>57</t>
  </si>
  <si>
    <t>286617600/R</t>
  </si>
  <si>
    <t>-2129032676</t>
  </si>
  <si>
    <t>58</t>
  </si>
  <si>
    <t>899401112</t>
  </si>
  <si>
    <t>2101993839</t>
  </si>
  <si>
    <t>59</t>
  </si>
  <si>
    <t>422913520</t>
  </si>
  <si>
    <t>1746646581</t>
  </si>
  <si>
    <t>60</t>
  </si>
  <si>
    <t>899712111</t>
  </si>
  <si>
    <t>453764487</t>
  </si>
  <si>
    <t>61</t>
  </si>
  <si>
    <t>899713111</t>
  </si>
  <si>
    <t>-1957261804</t>
  </si>
  <si>
    <t>62</t>
  </si>
  <si>
    <t>899721111</t>
  </si>
  <si>
    <t>1498736060</t>
  </si>
  <si>
    <t>63</t>
  </si>
  <si>
    <t>899722112</t>
  </si>
  <si>
    <t>629886193</t>
  </si>
  <si>
    <t>64</t>
  </si>
  <si>
    <t>899911106</t>
  </si>
  <si>
    <t>450876581</t>
  </si>
  <si>
    <t>65</t>
  </si>
  <si>
    <t>899913151</t>
  </si>
  <si>
    <t>-115584233</t>
  </si>
  <si>
    <t>Ostatní konstrukce a práce, bourání</t>
  </si>
  <si>
    <t>66</t>
  </si>
  <si>
    <t>9-0</t>
  </si>
  <si>
    <t>celk</t>
  </si>
  <si>
    <t>330272105</t>
  </si>
  <si>
    <t>67</t>
  </si>
  <si>
    <t>9-01</t>
  </si>
  <si>
    <t>1730860559</t>
  </si>
  <si>
    <t>1- Odstaranění stávajících povrchů</t>
  </si>
  <si>
    <t>malta,a pod(strop+stěny+podlaha),očištění</t>
  </si>
  <si>
    <t xml:space="preserve"> tlakovou vodou</t>
  </si>
  <si>
    <t>plocha(4,24+1,47)*2*1,94+4,24*1,47*2+0,7*4*0,65=36,44</t>
  </si>
  <si>
    <t xml:space="preserve">2- prohloubení případných trhlin ve stěnách,stropu,                                      </t>
  </si>
  <si>
    <t>podlaze šachty do hl.1,5cm,vyspravení trhlin rychle</t>
  </si>
  <si>
    <t xml:space="preserve">4- 2*hydroizolační nátěr nebo nástřik,dna a stropů                                                        </t>
  </si>
  <si>
    <t>hydroizolačním nátěrem na bazi cementu</t>
  </si>
  <si>
    <t>68</t>
  </si>
  <si>
    <t>9-02</t>
  </si>
  <si>
    <t>1680027326</t>
  </si>
  <si>
    <t>69</t>
  </si>
  <si>
    <t>969011131</t>
  </si>
  <si>
    <t>-1661923053</t>
  </si>
  <si>
    <t>dle TZ</t>
  </si>
  <si>
    <t>potrubí DN100 ve výkopu</t>
  </si>
  <si>
    <t>67,0</t>
  </si>
  <si>
    <t>v šachtě</t>
  </si>
  <si>
    <t>3,5</t>
  </si>
  <si>
    <t>998</t>
  </si>
  <si>
    <t>Přesun hmot</t>
  </si>
  <si>
    <t>70</t>
  </si>
  <si>
    <t>998276101</t>
  </si>
  <si>
    <t>Přesun hmot pro trubní vedení hloubené z trub z plastických hmot nebo sklolaminátových pro vodovody nebo kanalizace v otevřeném výkopu dopravní vzdálenost do 15 m</t>
  </si>
  <si>
    <t>943035779</t>
  </si>
  <si>
    <t>PSV</t>
  </si>
  <si>
    <t>Práce a dodávky PSV</t>
  </si>
  <si>
    <t>767</t>
  </si>
  <si>
    <t>Konstrukce zámečnické</t>
  </si>
  <si>
    <t>71</t>
  </si>
  <si>
    <t>767832100</t>
  </si>
  <si>
    <t>-453864980</t>
  </si>
  <si>
    <t>72</t>
  </si>
  <si>
    <t>767-1</t>
  </si>
  <si>
    <t>1160384857</t>
  </si>
  <si>
    <t>73</t>
  </si>
  <si>
    <t>767-2</t>
  </si>
  <si>
    <t>1860309327</t>
  </si>
  <si>
    <t>74</t>
  </si>
  <si>
    <t>767-3</t>
  </si>
  <si>
    <t>701801721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</si>
  <si>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</si>
  <si>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</si>
  <si>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</si>
  <si>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</si>
  <si>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</si>
  <si>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</si>
  <si>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</si>
  <si>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</si>
  <si>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</si>
  <si>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</si>
  <si>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</si>
  <si>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</si>
  <si>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</si>
  <si>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</si>
  <si>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</si>
  <si>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</si>
  <si>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</si>
  <si>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</si>
  <si>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</si>
  <si>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</si>
  <si>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</si>
  <si>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</si>
  <si>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</si>
  <si>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</si>
  <si>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</si>
  <si>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</si>
  <si>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</si>
  <si>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</si>
  <si>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</si>
  <si>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</si>
  <si>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</si>
  <si>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</si>
  <si>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</si>
  <si>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</si>
  <si>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</si>
  <si>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</si>
  <si>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</si>
  <si>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</si>
  <si>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</si>
  <si>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</si>
  <si>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</si>
  <si>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</si>
  <si>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</si>
  <si>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</si>
  <si>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</si>
  <si>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</si>
  <si>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</si>
  <si>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</si>
  <si>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</si>
  <si>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</si>
  <si>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</si>
  <si>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</si>
  <si>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</si>
  <si>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</si>
  <si>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</si>
  <si>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</si>
  <si>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</si>
  <si>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</si>
  <si>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</si>
  <si>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</si>
  <si>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</si>
  <si>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</si>
  <si>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</si>
  <si>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</si>
  <si>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</si>
  <si>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</si>
  <si>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</si>
  <si>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</si>
  <si>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</si>
  <si>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</si>
  <si>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</si>
  <si>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</si>
  <si>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</si>
  <si>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</si>
  <si>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</si>
  <si>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</si>
  <si>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</si>
  <si>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</si>
  <si>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</si>
  <si>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</si>
  <si>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</si>
  <si>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</si>
  <si>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</si>
  <si>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</si>
  <si>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</si>
  <si>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</si>
  <si>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</si>
  <si>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</si>
  <si>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</si>
  <si>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</si>
  <si>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</si>
  <si>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</si>
  <si>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</si>
  <si>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</si>
  <si>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</si>
  <si>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</si>
  <si>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</si>
  <si>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</si>
  <si>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</si>
  <si>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</si>
  <si>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</si>
  <si>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</si>
  <si>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</si>
  <si>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</si>
  <si>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</si>
  <si>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</si>
  <si>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</si>
  <si>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</si>
  <si>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</si>
  <si>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</si>
  <si>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</si>
  <si>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</si>
  <si>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</si>
  <si>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</si>
  <si>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</si>
  <si>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</si>
  <si>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</si>
  <si>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</si>
  <si>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</si>
  <si>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</si>
  <si>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</si>
  <si>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</si>
  <si>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</si>
  <si>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</si>
  <si>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</si>
  <si>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</si>
  <si>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</si>
  <si>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</si>
  <si>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</si>
  <si>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</si>
  <si>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</si>
  <si>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</si>
  <si>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</si>
  <si>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</si>
  <si>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</si>
  <si>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</si>
  <si>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</si>
  <si>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</si>
  <si>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</si>
  <si>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</si>
  <si>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</si>
  <si>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</si>
  <si>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</si>
  <si>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</si>
  <si>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</si>
  <si>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</si>
  <si>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</si>
  <si>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</si>
  <si>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</si>
  <si>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</si>
  <si>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</si>
  <si>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</si>
  <si>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</si>
  <si>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</si>
  <si>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</si>
  <si>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</si>
  <si>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</si>
  <si>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</si>
  <si>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</si>
  <si>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</si>
  <si>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</si>
  <si>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</si>
  <si>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</si>
  <si>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</si>
  <si>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</si>
  <si>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</si>
  <si>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</si>
  <si>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</si>
  <si>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</si>
  <si>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</si>
  <si>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</si>
  <si>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</si>
  <si>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</si>
  <si>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</si>
  <si>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</si>
  <si>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</si>
  <si>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</si>
  <si>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</si>
  <si>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</si>
  <si>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</si>
  <si>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</si>
  <si>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</si>
  <si>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</si>
  <si>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Ing.Eva Honsejková</t>
  </si>
  <si>
    <t>Stavební úpravy krytého bazénu v Karviné                                                                                                   SO 301 Oprava stávající přípojky vody</t>
  </si>
  <si>
    <t>Stavební úpravy krytého bazénu v Karviné                                                                      SO 301 Oprava stávající přípojky vody</t>
  </si>
  <si>
    <t>chránička PE d200*11,4</t>
  </si>
  <si>
    <t>pas navrtávací pro potrubí TLT DN100/1"-dle standardu SmVak</t>
  </si>
  <si>
    <t>z krystalizačními a osmotickými vlastnostmi-36,44 Utěsnění 2nových prostupů bobtnavým tmelem a zalití prostupů rychle tuhnoucí malt.směsí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</si>
  <si>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kabelův.č.17-022-5/D.1-301-02,301-03</t>
  </si>
  <si>
    <t>výkop pro potrubíviz podélný profil a uložení potrubí v.č.17-022-5/D.1-301-03</t>
  </si>
  <si>
    <t>Zřízení pažení a rozepření stěn rýh pro podzemní vedení pro všechny šířky rýhy příložné pro jakoukoliv mezerovitost, hloubky do 2 m-Dtto</t>
  </si>
  <si>
    <t>Zásyp sypaninou z jakékoliv horniny s uložením výkopku ve vrstvách se zhutněním jam, šachet, rýh nebo kolem objektů v těchto vykopávkách-v.č.17-022-5/D.1-301-03</t>
  </si>
  <si>
    <t>Obsypání potrubí strojně sypaninou z vhodných hornin tř. 1 až 4 nebo materiálem připraveným podél výkopu ve vzdálenosti do 3 m od jeho kraje, pro jakoukoliv hloubku výkopu a míru zhutnění bez prohození sypaniny-Dtto</t>
  </si>
  <si>
    <t>Úprava pláně vyrovnáním výškových rozdílů v hornině tř. 1 až 4 se zhutněním-v.č.17-022-5/D.1-301-01</t>
  </si>
  <si>
    <t>Lože pod potrubí, stoky a drobné objekty v otevřeném výkopu z kameniva drobného těženého 0 až 4 mm-v.č.17-022-5/D.1-301-03</t>
  </si>
  <si>
    <t>Podkladní a zajišťovací konstrukce z betonu prostého v otevřeném výkopu bloky pro potrubí z betonu tř. C 12/15-v.č.17-022-5/D.1-301-01</t>
  </si>
  <si>
    <t>Bednění podkladních a zajišťovacích konstrukcí v otevřeném výkopu bloků pro potrubí-Dtto</t>
  </si>
  <si>
    <t>Okapový chodník z dlaždic betonových se zalitím spár cementovou maltou do písku, tl. dlaždic 40 mm-Dtto</t>
  </si>
  <si>
    <t>Montáž potrubí z trub litinových tlakových přírubových normálních délek v otevřeném výkopu, kanálu nebo v šachtě DN 100v.č.17-022-5/D.1-301-04</t>
  </si>
  <si>
    <t>TLT přírubová FF DN100-dl.4,0m(bude se řezat na 2díly)-Dtto</t>
  </si>
  <si>
    <t>trouba vodovodní litinová TLT přírubová FFDN100-dle standardu SmVak-Dtto</t>
  </si>
  <si>
    <t>tvarovka přírubová F F-DN 80 dle standardu SmVak-Dtto</t>
  </si>
  <si>
    <t>redukce TLN DN100/80-dle standardu SmVak-Dtto</t>
  </si>
  <si>
    <t>Montáž vodovodního potrubí z plastů v otevřeném výkopu z polyetylenu PE 100 svařovaných na tupo SDR 11/PN16 D 125 x 11,4 mm-V.č.17-022-5/D.1-301-03</t>
  </si>
  <si>
    <t>potrubí  PE100, SDR 11, Safe Tech RC 125*11,4.Dtto</t>
  </si>
  <si>
    <t>Montáž vodovodního potrubí z plastů v otevřeném výkopu z polyetylenu PE 100 svařovaných na tupo SDR 17/PN10 D 200 x 11,9 mm-Dtto</t>
  </si>
  <si>
    <t>Montáž tvarovek na vodovodním plastovém potrubí z polyetylenu PE 100 elektrotvarovek SDR 11/PN16 spojek, oblouků nebo redukcí d 125-v.č.17-022-5/D.1-301-04</t>
  </si>
  <si>
    <t>příruba točivá PE s ocelovou výztuhou DN100-Dtto</t>
  </si>
  <si>
    <t>elektrospojka SDR 11, PE 100, PN 16 d 125-Dtto</t>
  </si>
  <si>
    <t>nákružek lemový  PE100 SDR 11, d 125-Dtto</t>
  </si>
  <si>
    <t>oblouk 90°, PE 100, PN 16, d 125-Dtto</t>
  </si>
  <si>
    <t>oblouk 45°, PE 100, PN 16, d 125-Dtto</t>
  </si>
  <si>
    <t>Montáž vodovodních armatur na potrubí šoupátek nebo klapek uzavíracích v otevřeném výkopu nebo v šachtách s osazením zemní soupravy (bez poklopů) DN 80-Dtto</t>
  </si>
  <si>
    <t>Šoupátko přírubové DN80 PN16-dle standardu SmVak-Dtto</t>
  </si>
  <si>
    <t>Montáž vodovodních armatur na potrubí šoupátek nebo klapek uzavíracích v otevřeném výkopu nebo v šachtách s osazením zemní soupravy (bez poklopů) DN 100-Dtto</t>
  </si>
  <si>
    <t>šoupátko přírubové DN100 PN16-dle standardu SmVak-Dtto</t>
  </si>
  <si>
    <t>ruční kolo k šoupátkůlm D+M-dle standardu SmVak-Dtto</t>
  </si>
  <si>
    <t>Kulový vypouštěcí kohout 1" D+M-dle standardu SmVak-Dtto</t>
  </si>
  <si>
    <t>Přírubový filtr DN80 D+M-dle standardu SmVak-Dtto</t>
  </si>
  <si>
    <t>Montáž vodovodních armatur na potrubí vodoměrů v šachtě přírubových DN 80-Dtto</t>
  </si>
  <si>
    <t>Vodoměr přírubový DN80 SENSUS MEISTRAM vč.datového impulsního systému-Dtto</t>
  </si>
  <si>
    <t>Montáž vodovodních armatur na potrubí kompenzátorů ucpávkových a gumových nebo montážních vložek DN 80-Dtto</t>
  </si>
  <si>
    <t>montážní vložka DN80-dle standardu SmVak-Dtto</t>
  </si>
  <si>
    <t>přírubový spoj pro potrubí TLT  DN 100 hrdlo/příruba-dle standardu SmVak-Dtto</t>
  </si>
  <si>
    <t>Montáž vodovodních armatur na potrubí zpětných klapek DN 80-Dtto</t>
  </si>
  <si>
    <t>klapka zpětná DN80mm,přírubová-dle standardu SmVakDtto</t>
  </si>
  <si>
    <t>klíč ke kanálovým šoupátkům T - klíč-v.č17-022-5/D.1-301-01</t>
  </si>
  <si>
    <t>souprava zemní teleskopická DN100(1,2-1,8)-dle standardu SmVak-v.č.17-022-5/D.1-301-04</t>
  </si>
  <si>
    <t>Demontáž vodovodních armatur na potrubí šoupátek nebo klapek uzavíracích v šachtách s ručním kolečkem DN 80-vč.odvozu a uložení na skládku-v.č.17-022-5/D.1-301-01</t>
  </si>
  <si>
    <t>Demontáž vodovodních armatur na potrubí šoupátek nebo klapek uzavíracích v otevřeném výkopu nebo v šachtách DN 100,vč.odvozu a uložení na skládku-Dtto</t>
  </si>
  <si>
    <t>Demontáž vodovodních armatur na potrubí šoupátek nebo klapek uzavíracích v šachtách s ručním kolečkem DN 100,vč.odvozu a uložení na skládku-Dtto</t>
  </si>
  <si>
    <t>Montáž vodovodních armatur na potrubí navrtávacích pasů s ventilem Jt 1 MPa, na potrubí z trub litinových, ocelových nebo plastických hmot DN 100-TZ 17-022-5/D.1-301-01</t>
  </si>
  <si>
    <t>Proplach a dezinfekce vodovodního potrubí DN od 80 do 125-Dtto</t>
  </si>
  <si>
    <t>Demontáž poklopů litinových a ocelových včetně rámů, hmotnosti jednotlivě do 50 kg,vč.odvozu a uložení na skládku TZ  17-022-5/D.1-301-01</t>
  </si>
  <si>
    <t>Tlakové zkoušky vodou na potrubí DN 100 nebo 125TZ-17-022-5/D.1-301-01</t>
  </si>
  <si>
    <t>uzamykatelný poklop s rámem-materiál kompozit-TZ 17-022-5/D.1-301-01</t>
  </si>
  <si>
    <t>Osazení poklopů litinových šoupátkových-Dtto</t>
  </si>
  <si>
    <t>poklop uzamykatelný s rámem-kompozit 600*600-Dtto</t>
  </si>
  <si>
    <t>poklop litinový typ - šoupátkový+deska-dle standardu SmVak-Dtto</t>
  </si>
  <si>
    <t>Orientační tabulky na vodovodních a kanalizačních řadech na zdivu-Dtto</t>
  </si>
  <si>
    <t>Orientační tabulky na vodovodních a kanalizačních řadech na sloupku ocelovém nebo betonovém-Dtto</t>
  </si>
  <si>
    <t>Signalizační vodič na potrubí PVC DN do 150 mm-V.č.17-022-5/D.1-301-03</t>
  </si>
  <si>
    <t>Krytí potrubí z plastů výstražnou fólií z PVC šířky 25 cm-Dtto</t>
  </si>
  <si>
    <t>Kluzné objímky (pojízdná sedla) pro zasunutí potrubí do chráničky výšky 25 mm vnějšího průměru potrubí do 372 mm-Dtto</t>
  </si>
  <si>
    <t>Koncové uzavírací manžety chrániček DN potrubí x DN chráničky DN 150 x 200-Dtto</t>
  </si>
  <si>
    <t>Demontáž žebříku dl.2,6m+odvoz na skládkua vstupního poklopu vč.rámu vč.odvozu na skládku-TZ17-022-5/D.1-301-01</t>
  </si>
  <si>
    <t>Oprava stávající vodoněrné šachtic-TZ 17-022-5/D.1-301-01</t>
  </si>
  <si>
    <t>tuhnoucí nesmršťující maltou- dl.trhlin30m</t>
  </si>
  <si>
    <t>3- utěsnění patní spáry vytvořením fabionu  z rychle                                                         tuhnoucího hydraulického cementu-dl.patní spáry-11,42m</t>
  </si>
  <si>
    <t>Vyčerpání vody ze šachty-2m3TZ 17-022-5/D.1-301-01</t>
  </si>
  <si>
    <t>Vybourání vodovodního, plynového a pod. vedení DN do 125 mm vč.odvozu a uložení na skládku-TZ 17-022-5/D.1-301-01</t>
  </si>
  <si>
    <t>Montáž žebříků do zdiva na chemickou kotvu-PD 17-022-5/D.1-301-01</t>
  </si>
  <si>
    <t>Žebřík z kompozitu ve vodoměrné šachticí -Dtto</t>
  </si>
  <si>
    <t>Výsuvné madlo do vstupního otvoru šachty, profil madla prům.44mm,délka 1,6 D+M-Dtto</t>
  </si>
  <si>
    <t>Mřížka z kompozitu na čerpací jímku 0,25*0,25 D+M-Dtto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</si>
</sst>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9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8" fillId="0" borderId="0" xfId="0" applyFont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G52" sqref="AG52:AM5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8"/>
      <c r="AQ5" s="30"/>
      <c r="BE5" s="332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6" t="s">
        <v>602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8"/>
      <c r="AQ6" s="30"/>
      <c r="BE6" s="333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33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33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3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33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33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3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33"/>
      <c r="BS13" s="23" t="s">
        <v>9</v>
      </c>
    </row>
    <row r="14" spans="1:74" ht="13.2">
      <c r="B14" s="27"/>
      <c r="C14" s="28"/>
      <c r="D14" s="28"/>
      <c r="E14" s="337" t="s">
        <v>601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6" t="s">
        <v>29</v>
      </c>
      <c r="AL14" s="28"/>
      <c r="AM14" s="28"/>
      <c r="AN14" s="38"/>
      <c r="AO14" s="28"/>
      <c r="AP14" s="28"/>
      <c r="AQ14" s="30"/>
      <c r="BE14" s="333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3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33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33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3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3"/>
      <c r="BS19" s="23" t="s">
        <v>9</v>
      </c>
    </row>
    <row r="20" spans="2:71" ht="22.5" customHeight="1">
      <c r="B20" s="27"/>
      <c r="C20" s="28"/>
      <c r="D20" s="28"/>
      <c r="E20" s="339" t="s">
        <v>5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8"/>
      <c r="AP20" s="28"/>
      <c r="AQ20" s="30"/>
      <c r="BE20" s="333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3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3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0">
        <f>ROUND(AG51,2)</f>
        <v>0</v>
      </c>
      <c r="AL23" s="341"/>
      <c r="AM23" s="341"/>
      <c r="AN23" s="341"/>
      <c r="AO23" s="341"/>
      <c r="AP23" s="41"/>
      <c r="AQ23" s="44"/>
      <c r="BE23" s="333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3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2" t="s">
        <v>36</v>
      </c>
      <c r="M25" s="342"/>
      <c r="N25" s="342"/>
      <c r="O25" s="342"/>
      <c r="P25" s="41"/>
      <c r="Q25" s="41"/>
      <c r="R25" s="41"/>
      <c r="S25" s="41"/>
      <c r="T25" s="41"/>
      <c r="U25" s="41"/>
      <c r="V25" s="41"/>
      <c r="W25" s="342" t="s">
        <v>37</v>
      </c>
      <c r="X25" s="342"/>
      <c r="Y25" s="342"/>
      <c r="Z25" s="342"/>
      <c r="AA25" s="342"/>
      <c r="AB25" s="342"/>
      <c r="AC25" s="342"/>
      <c r="AD25" s="342"/>
      <c r="AE25" s="342"/>
      <c r="AF25" s="41"/>
      <c r="AG25" s="41"/>
      <c r="AH25" s="41"/>
      <c r="AI25" s="41"/>
      <c r="AJ25" s="41"/>
      <c r="AK25" s="342" t="s">
        <v>38</v>
      </c>
      <c r="AL25" s="342"/>
      <c r="AM25" s="342"/>
      <c r="AN25" s="342"/>
      <c r="AO25" s="342"/>
      <c r="AP25" s="41"/>
      <c r="AQ25" s="44"/>
      <c r="BE25" s="333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7">
        <v>0.21</v>
      </c>
      <c r="M26" s="308"/>
      <c r="N26" s="308"/>
      <c r="O26" s="308"/>
      <c r="P26" s="47"/>
      <c r="Q26" s="47"/>
      <c r="R26" s="47"/>
      <c r="S26" s="47"/>
      <c r="T26" s="47"/>
      <c r="U26" s="47"/>
      <c r="V26" s="47"/>
      <c r="W26" s="323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7"/>
      <c r="AG26" s="47"/>
      <c r="AH26" s="47"/>
      <c r="AI26" s="47"/>
      <c r="AJ26" s="47"/>
      <c r="AK26" s="323">
        <f>ROUND(AV51,2)</f>
        <v>0</v>
      </c>
      <c r="AL26" s="308"/>
      <c r="AM26" s="308"/>
      <c r="AN26" s="308"/>
      <c r="AO26" s="308"/>
      <c r="AP26" s="47"/>
      <c r="AQ26" s="49"/>
      <c r="BE26" s="333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7">
        <v>0.15</v>
      </c>
      <c r="M27" s="308"/>
      <c r="N27" s="308"/>
      <c r="O27" s="308"/>
      <c r="P27" s="47"/>
      <c r="Q27" s="47"/>
      <c r="R27" s="47"/>
      <c r="S27" s="47"/>
      <c r="T27" s="47"/>
      <c r="U27" s="47"/>
      <c r="V27" s="47"/>
      <c r="W27" s="323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7"/>
      <c r="AG27" s="47"/>
      <c r="AH27" s="47"/>
      <c r="AI27" s="47"/>
      <c r="AJ27" s="47"/>
      <c r="AK27" s="323">
        <f>ROUND(AW51,2)</f>
        <v>0</v>
      </c>
      <c r="AL27" s="308"/>
      <c r="AM27" s="308"/>
      <c r="AN27" s="308"/>
      <c r="AO27" s="308"/>
      <c r="AP27" s="47"/>
      <c r="AQ27" s="49"/>
      <c r="BE27" s="333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7">
        <v>0.21</v>
      </c>
      <c r="M28" s="308"/>
      <c r="N28" s="308"/>
      <c r="O28" s="308"/>
      <c r="P28" s="47"/>
      <c r="Q28" s="47"/>
      <c r="R28" s="47"/>
      <c r="S28" s="47"/>
      <c r="T28" s="47"/>
      <c r="U28" s="47"/>
      <c r="V28" s="47"/>
      <c r="W28" s="323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7"/>
      <c r="AG28" s="47"/>
      <c r="AH28" s="47"/>
      <c r="AI28" s="47"/>
      <c r="AJ28" s="47"/>
      <c r="AK28" s="323">
        <v>0</v>
      </c>
      <c r="AL28" s="308"/>
      <c r="AM28" s="308"/>
      <c r="AN28" s="308"/>
      <c r="AO28" s="308"/>
      <c r="AP28" s="47"/>
      <c r="AQ28" s="49"/>
      <c r="BE28" s="333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7">
        <v>0.15</v>
      </c>
      <c r="M29" s="308"/>
      <c r="N29" s="308"/>
      <c r="O29" s="308"/>
      <c r="P29" s="47"/>
      <c r="Q29" s="47"/>
      <c r="R29" s="47"/>
      <c r="S29" s="47"/>
      <c r="T29" s="47"/>
      <c r="U29" s="47"/>
      <c r="V29" s="47"/>
      <c r="W29" s="323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7"/>
      <c r="AG29" s="47"/>
      <c r="AH29" s="47"/>
      <c r="AI29" s="47"/>
      <c r="AJ29" s="47"/>
      <c r="AK29" s="323">
        <v>0</v>
      </c>
      <c r="AL29" s="308"/>
      <c r="AM29" s="308"/>
      <c r="AN29" s="308"/>
      <c r="AO29" s="308"/>
      <c r="AP29" s="47"/>
      <c r="AQ29" s="49"/>
      <c r="BE29" s="333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7">
        <v>0</v>
      </c>
      <c r="M30" s="308"/>
      <c r="N30" s="308"/>
      <c r="O30" s="308"/>
      <c r="P30" s="47"/>
      <c r="Q30" s="47"/>
      <c r="R30" s="47"/>
      <c r="S30" s="47"/>
      <c r="T30" s="47"/>
      <c r="U30" s="47"/>
      <c r="V30" s="47"/>
      <c r="W30" s="323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7"/>
      <c r="AG30" s="47"/>
      <c r="AH30" s="47"/>
      <c r="AI30" s="47"/>
      <c r="AJ30" s="47"/>
      <c r="AK30" s="323">
        <v>0</v>
      </c>
      <c r="AL30" s="308"/>
      <c r="AM30" s="308"/>
      <c r="AN30" s="308"/>
      <c r="AO30" s="308"/>
      <c r="AP30" s="47"/>
      <c r="AQ30" s="49"/>
      <c r="BE30" s="333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3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3" t="s">
        <v>47</v>
      </c>
      <c r="Y32" s="321"/>
      <c r="Z32" s="321"/>
      <c r="AA32" s="321"/>
      <c r="AB32" s="321"/>
      <c r="AC32" s="52"/>
      <c r="AD32" s="52"/>
      <c r="AE32" s="52"/>
      <c r="AF32" s="52"/>
      <c r="AG32" s="52"/>
      <c r="AH32" s="52"/>
      <c r="AI32" s="52"/>
      <c r="AJ32" s="52"/>
      <c r="AK32" s="320">
        <f>SUM(AK23:AK30)</f>
        <v>0</v>
      </c>
      <c r="AL32" s="321"/>
      <c r="AM32" s="321"/>
      <c r="AN32" s="321"/>
      <c r="AO32" s="322"/>
      <c r="AP32" s="50"/>
      <c r="AQ32" s="54"/>
      <c r="BE32" s="333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12" t="str">
        <f>K6</f>
        <v>Stavební úpravy krytého bazénu v Karviné                                                                                                   SO 301 Oprava stávající přípojky vody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4" t="str">
        <f>IF(AN8= "","",AN8)</f>
        <v>2. 1. 2019</v>
      </c>
      <c r="AN44" s="314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STaRS Karviná,a.s.Karola Sliwky 783/2a</v>
      </c>
      <c r="AI46" s="62" t="s">
        <v>31</v>
      </c>
      <c r="AM46" s="315" t="str">
        <f>IF(E17="","",E17)</f>
        <v>ADEA projekt s.r.o.Kafkova 1133/10</v>
      </c>
      <c r="AN46" s="315"/>
      <c r="AO46" s="315"/>
      <c r="AP46" s="315"/>
      <c r="AR46" s="40"/>
      <c r="AS46" s="328" t="s">
        <v>49</v>
      </c>
      <c r="AT46" s="329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Ing.Eva Honsejková</v>
      </c>
      <c r="AR47" s="40"/>
      <c r="AS47" s="330"/>
      <c r="AT47" s="331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30"/>
      <c r="AT48" s="331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16" t="s">
        <v>50</v>
      </c>
      <c r="D49" s="317"/>
      <c r="E49" s="317"/>
      <c r="F49" s="317"/>
      <c r="G49" s="317"/>
      <c r="H49" s="70"/>
      <c r="I49" s="318" t="s">
        <v>51</v>
      </c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9" t="s">
        <v>52</v>
      </c>
      <c r="AH49" s="317"/>
      <c r="AI49" s="317"/>
      <c r="AJ49" s="317"/>
      <c r="AK49" s="317"/>
      <c r="AL49" s="317"/>
      <c r="AM49" s="317"/>
      <c r="AN49" s="318" t="s">
        <v>53</v>
      </c>
      <c r="AO49" s="317"/>
      <c r="AP49" s="317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0">
        <f>ROUND(AG52,2)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09"/>
      <c r="E52" s="309"/>
      <c r="F52" s="309"/>
      <c r="G52" s="309"/>
      <c r="H52" s="309"/>
      <c r="I52" s="86"/>
      <c r="J52" s="309" t="s">
        <v>19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26">
        <f>'2019-0294C - Stavební úpr...'!J25</f>
        <v>0</v>
      </c>
      <c r="AH52" s="327"/>
      <c r="AI52" s="327"/>
      <c r="AJ52" s="327"/>
      <c r="AK52" s="327"/>
      <c r="AL52" s="327"/>
      <c r="AM52" s="327"/>
      <c r="AN52" s="326">
        <f>SUM(AG52,AT52)</f>
        <v>0</v>
      </c>
      <c r="AO52" s="327"/>
      <c r="AP52" s="327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'2019-0294C - Stavební úpr...'!P79</f>
        <v>0</v>
      </c>
      <c r="AV52" s="89">
        <f>'2019-0294C - Stavební úpr...'!J28</f>
        <v>0</v>
      </c>
      <c r="AW52" s="89">
        <f>'2019-0294C - Stavební úpr...'!J29</f>
        <v>0</v>
      </c>
      <c r="AX52" s="89">
        <f>'2019-0294C - Stavební úpr...'!J30</f>
        <v>0</v>
      </c>
      <c r="AY52" s="89">
        <f>'2019-0294C - Stavební úpr...'!J31</f>
        <v>0</v>
      </c>
      <c r="AZ52" s="89">
        <f>'2019-0294C - Stavební úpr...'!F28</f>
        <v>0</v>
      </c>
      <c r="BA52" s="89">
        <f>'2019-0294C - Stavební úpr...'!F29</f>
        <v>0</v>
      </c>
      <c r="BB52" s="89">
        <f>'2019-0294C - Stavební úpr...'!F30</f>
        <v>0</v>
      </c>
      <c r="BC52" s="89">
        <f>'2019-0294C - Stavební úpr...'!F31</f>
        <v>0</v>
      </c>
      <c r="BD52" s="91">
        <f>'2019-0294C - Stavební úpr...'!F32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2019-0294C - Stavební úp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5"/>
  <sheetViews>
    <sheetView showGridLines="0" workbookViewId="0">
      <pane ySplit="1" topLeftCell="A2" activePane="bottomLeft" state="frozen"/>
      <selection pane="bottomLeft" activeCell="F280" sqref="F280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3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5" t="s">
        <v>77</v>
      </c>
      <c r="H1" s="345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3.2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" customHeight="1">
      <c r="B7" s="40"/>
      <c r="C7" s="41"/>
      <c r="D7" s="41"/>
      <c r="E7" s="346" t="s">
        <v>603</v>
      </c>
      <c r="F7" s="347"/>
      <c r="G7" s="347"/>
      <c r="H7" s="347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" customHeight="1">
      <c r="B9" s="40"/>
      <c r="C9" s="41"/>
      <c r="D9" s="36" t="s">
        <v>20</v>
      </c>
      <c r="E9" s="41">
        <v>8271132</v>
      </c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2. 1. 2019</v>
      </c>
      <c r="K10" s="44"/>
    </row>
    <row r="11" spans="1:70" s="1" customFormat="1" ht="10.8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>Ing.Eva Honsejková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39" t="s">
        <v>5</v>
      </c>
      <c r="F22" s="339"/>
      <c r="G22" s="339"/>
      <c r="H22" s="339"/>
      <c r="I22" s="105"/>
      <c r="J22" s="104"/>
      <c r="K22" s="106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ROUND(J79,2)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" customHeight="1">
      <c r="B28" s="40"/>
      <c r="C28" s="41"/>
      <c r="D28" s="48" t="s">
        <v>39</v>
      </c>
      <c r="E28" s="48" t="s">
        <v>40</v>
      </c>
      <c r="F28" s="112">
        <f>ROUND(SUM(BE79:BE274), 2)</f>
        <v>0</v>
      </c>
      <c r="G28" s="41"/>
      <c r="H28" s="41"/>
      <c r="I28" s="113">
        <v>0.21</v>
      </c>
      <c r="J28" s="112">
        <f>ROUND(ROUND((SUM(BE79:BE274)),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41</v>
      </c>
      <c r="F29" s="112">
        <f>ROUND(SUM(BF79:BF274), 2)</f>
        <v>0</v>
      </c>
      <c r="G29" s="41"/>
      <c r="H29" s="41"/>
      <c r="I29" s="113">
        <v>0.15</v>
      </c>
      <c r="J29" s="112">
        <f>ROUND(ROUND((SUM(BF79:BF274)),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42</v>
      </c>
      <c r="F30" s="112">
        <f>ROUND(SUM(BG79:BG274),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43</v>
      </c>
      <c r="F31" s="112">
        <f>ROUND(SUM(BH79:BH274),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2">
        <f>ROUND(SUM(BI79:BI274),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34.799999999999997" customHeight="1">
      <c r="B43" s="40"/>
      <c r="C43" s="41"/>
      <c r="D43" s="41"/>
      <c r="E43" s="346" t="str">
        <f>E7</f>
        <v>Stavební úpravy krytého bazénu v Karviné                                                                      SO 301 Oprava stávající přípojky vody</v>
      </c>
      <c r="F43" s="347"/>
      <c r="G43" s="347"/>
      <c r="H43" s="347"/>
      <c r="I43" s="100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2. 1. 2019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3.2">
      <c r="B47" s="40"/>
      <c r="C47" s="36" t="s">
        <v>26</v>
      </c>
      <c r="D47" s="41"/>
      <c r="E47" s="41"/>
      <c r="F47" s="34" t="str">
        <f>E13</f>
        <v>STaRS Karviná,a.s.Karola Sliwky 783/2a</v>
      </c>
      <c r="G47" s="41"/>
      <c r="H47" s="41"/>
      <c r="I47" s="101" t="s">
        <v>31</v>
      </c>
      <c r="J47" s="34" t="str">
        <f>E19</f>
        <v>ADEA projekt s.r.o.Kafkova 1133/10</v>
      </c>
      <c r="K47" s="44"/>
    </row>
    <row r="48" spans="2:11" s="1" customFormat="1" ht="14.4" customHeight="1">
      <c r="B48" s="40"/>
      <c r="C48" s="36" t="s">
        <v>30</v>
      </c>
      <c r="D48" s="41"/>
      <c r="E48" s="41"/>
      <c r="F48" s="34" t="str">
        <f>IF(E16="","",E16)</f>
        <v>Ing.Eva Honsejková</v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J79</f>
        <v>0</v>
      </c>
      <c r="K52" s="44"/>
      <c r="AU52" s="23" t="s">
        <v>87</v>
      </c>
    </row>
    <row r="53" spans="2:47" s="7" customFormat="1" ht="24.9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J80</f>
        <v>0</v>
      </c>
      <c r="K53" s="135"/>
    </row>
    <row r="54" spans="2:47" s="8" customFormat="1" ht="19.95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J81</f>
        <v>0</v>
      </c>
      <c r="K54" s="142"/>
    </row>
    <row r="55" spans="2:47" s="8" customFormat="1" ht="19.95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J112</f>
        <v>0</v>
      </c>
      <c r="K55" s="142"/>
    </row>
    <row r="56" spans="2:47" s="8" customFormat="1" ht="19.95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J127</f>
        <v>0</v>
      </c>
      <c r="K56" s="142"/>
    </row>
    <row r="57" spans="2:47" s="8" customFormat="1" ht="19.95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J129</f>
        <v>0</v>
      </c>
      <c r="K57" s="142"/>
    </row>
    <row r="58" spans="2:47" s="8" customFormat="1" ht="19.95" customHeight="1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J243</f>
        <v>0</v>
      </c>
      <c r="K58" s="142"/>
    </row>
    <row r="59" spans="2:47" s="8" customFormat="1" ht="19.95" customHeight="1">
      <c r="B59" s="136"/>
      <c r="C59" s="137"/>
      <c r="D59" s="138" t="s">
        <v>94</v>
      </c>
      <c r="E59" s="139"/>
      <c r="F59" s="139"/>
      <c r="G59" s="139"/>
      <c r="H59" s="139"/>
      <c r="I59" s="140"/>
      <c r="J59" s="141">
        <f>J267</f>
        <v>0</v>
      </c>
      <c r="K59" s="142"/>
    </row>
    <row r="60" spans="2:47" s="7" customFormat="1" ht="24.9" customHeight="1">
      <c r="B60" s="129"/>
      <c r="C60" s="130"/>
      <c r="D60" s="131" t="s">
        <v>95</v>
      </c>
      <c r="E60" s="132"/>
      <c r="F60" s="132"/>
      <c r="G60" s="132"/>
      <c r="H60" s="132"/>
      <c r="I60" s="133"/>
      <c r="J60" s="134">
        <f>J269</f>
        <v>0</v>
      </c>
      <c r="K60" s="135"/>
    </row>
    <row r="61" spans="2:47" s="8" customFormat="1" ht="19.95" customHeight="1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J270</f>
        <v>0</v>
      </c>
      <c r="K61" s="142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0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21"/>
      <c r="J63" s="56"/>
      <c r="K63" s="57"/>
    </row>
    <row r="67" spans="2:63" s="1" customFormat="1" ht="6.9" customHeight="1">
      <c r="B67" s="58"/>
      <c r="C67" s="59"/>
      <c r="D67" s="59"/>
      <c r="E67" s="59"/>
      <c r="F67" s="59"/>
      <c r="G67" s="59"/>
      <c r="H67" s="59"/>
      <c r="I67" s="122"/>
      <c r="J67" s="59"/>
      <c r="K67" s="59"/>
      <c r="L67" s="40"/>
    </row>
    <row r="68" spans="2:63" s="1" customFormat="1" ht="36.9" customHeight="1">
      <c r="B68" s="40"/>
      <c r="C68" s="60" t="s">
        <v>97</v>
      </c>
      <c r="L68" s="40"/>
    </row>
    <row r="69" spans="2:63" s="1" customFormat="1" ht="6.9" customHeight="1">
      <c r="B69" s="40"/>
      <c r="L69" s="40"/>
    </row>
    <row r="70" spans="2:63" s="1" customFormat="1" ht="14.4" customHeight="1">
      <c r="B70" s="40"/>
      <c r="C70" s="62" t="s">
        <v>18</v>
      </c>
      <c r="L70" s="40"/>
    </row>
    <row r="71" spans="2:63" s="1" customFormat="1" ht="31.8" customHeight="1">
      <c r="B71" s="40"/>
      <c r="E71" s="312" t="str">
        <f>E7</f>
        <v>Stavební úpravy krytého bazénu v Karviné                                                                      SO 301 Oprava stávající přípojky vody</v>
      </c>
      <c r="F71" s="344"/>
      <c r="G71" s="344"/>
      <c r="H71" s="344"/>
      <c r="L71" s="40"/>
    </row>
    <row r="72" spans="2:63" s="1" customFormat="1" ht="6.9" customHeight="1">
      <c r="B72" s="40"/>
      <c r="L72" s="40"/>
    </row>
    <row r="73" spans="2:63" s="1" customFormat="1" ht="18" customHeight="1">
      <c r="B73" s="40"/>
      <c r="C73" s="62" t="s">
        <v>22</v>
      </c>
      <c r="F73" s="143" t="str">
        <f>F10</f>
        <v xml:space="preserve"> </v>
      </c>
      <c r="I73" s="144" t="s">
        <v>24</v>
      </c>
      <c r="J73" s="66" t="str">
        <f>IF(J10="","",J10)</f>
        <v>2. 1. 2019</v>
      </c>
      <c r="L73" s="40"/>
    </row>
    <row r="74" spans="2:63" s="1" customFormat="1" ht="6.9" customHeight="1">
      <c r="B74" s="40"/>
      <c r="L74" s="40"/>
    </row>
    <row r="75" spans="2:63" s="1" customFormat="1" ht="13.2">
      <c r="B75" s="40"/>
      <c r="C75" s="62" t="s">
        <v>26</v>
      </c>
      <c r="F75" s="143" t="str">
        <f>E13</f>
        <v>STaRS Karviná,a.s.Karola Sliwky 783/2a</v>
      </c>
      <c r="I75" s="144" t="s">
        <v>31</v>
      </c>
      <c r="J75" s="143" t="str">
        <f>E19</f>
        <v>ADEA projekt s.r.o.Kafkova 1133/10</v>
      </c>
      <c r="L75" s="40"/>
    </row>
    <row r="76" spans="2:63" s="1" customFormat="1" ht="14.4" customHeight="1">
      <c r="B76" s="40"/>
      <c r="C76" s="62" t="s">
        <v>30</v>
      </c>
      <c r="F76" s="143" t="str">
        <f>IF(E16="","",E16)</f>
        <v>Ing.Eva Honsejková</v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45"/>
      <c r="C78" s="146" t="s">
        <v>98</v>
      </c>
      <c r="D78" s="147" t="s">
        <v>54</v>
      </c>
      <c r="E78" s="147" t="s">
        <v>50</v>
      </c>
      <c r="F78" s="147" t="s">
        <v>99</v>
      </c>
      <c r="G78" s="147" t="s">
        <v>100</v>
      </c>
      <c r="H78" s="147" t="s">
        <v>101</v>
      </c>
      <c r="I78" s="148" t="s">
        <v>102</v>
      </c>
      <c r="J78" s="147" t="s">
        <v>85</v>
      </c>
      <c r="K78" s="149" t="s">
        <v>103</v>
      </c>
      <c r="L78" s="145"/>
      <c r="M78" s="72" t="s">
        <v>104</v>
      </c>
      <c r="N78" s="73" t="s">
        <v>39</v>
      </c>
      <c r="O78" s="73" t="s">
        <v>105</v>
      </c>
      <c r="P78" s="73" t="s">
        <v>106</v>
      </c>
      <c r="Q78" s="73" t="s">
        <v>107</v>
      </c>
      <c r="R78" s="73" t="s">
        <v>108</v>
      </c>
      <c r="S78" s="73" t="s">
        <v>109</v>
      </c>
      <c r="T78" s="74" t="s">
        <v>110</v>
      </c>
    </row>
    <row r="79" spans="2:63" s="1" customFormat="1" ht="29.25" customHeight="1">
      <c r="B79" s="40"/>
      <c r="C79" s="76" t="s">
        <v>86</v>
      </c>
      <c r="J79" s="150">
        <f>BK79</f>
        <v>0</v>
      </c>
      <c r="L79" s="40"/>
      <c r="M79" s="75"/>
      <c r="N79" s="67"/>
      <c r="O79" s="67"/>
      <c r="P79" s="151">
        <f>P80+P269</f>
        <v>0</v>
      </c>
      <c r="Q79" s="67"/>
      <c r="R79" s="151">
        <f>R80+R269</f>
        <v>113.3497504</v>
      </c>
      <c r="S79" s="67"/>
      <c r="T79" s="152">
        <f>T80+T269</f>
        <v>2.84</v>
      </c>
      <c r="AT79" s="23" t="s">
        <v>68</v>
      </c>
      <c r="AU79" s="23" t="s">
        <v>87</v>
      </c>
      <c r="BK79" s="153">
        <f>BK80+BK269</f>
        <v>0</v>
      </c>
    </row>
    <row r="80" spans="2:63" s="10" customFormat="1" ht="37.35" customHeight="1">
      <c r="B80" s="154"/>
      <c r="D80" s="155" t="s">
        <v>68</v>
      </c>
      <c r="E80" s="156" t="s">
        <v>111</v>
      </c>
      <c r="F80" s="156" t="s">
        <v>112</v>
      </c>
      <c r="I80" s="157"/>
      <c r="J80" s="158">
        <f>BK80</f>
        <v>0</v>
      </c>
      <c r="L80" s="154"/>
      <c r="M80" s="159"/>
      <c r="N80" s="160"/>
      <c r="O80" s="160"/>
      <c r="P80" s="161">
        <f>P81+P112+P127+P129+P243+P267</f>
        <v>0</v>
      </c>
      <c r="Q80" s="160"/>
      <c r="R80" s="161">
        <f>R81+R112+R127+R129+R243+R267</f>
        <v>113.3414164</v>
      </c>
      <c r="S80" s="160"/>
      <c r="T80" s="162">
        <f>T81+T112+T127+T129+T243+T267</f>
        <v>2.84</v>
      </c>
      <c r="AR80" s="155" t="s">
        <v>74</v>
      </c>
      <c r="AT80" s="163" t="s">
        <v>68</v>
      </c>
      <c r="AU80" s="163" t="s">
        <v>69</v>
      </c>
      <c r="AY80" s="155" t="s">
        <v>113</v>
      </c>
      <c r="BK80" s="164">
        <f>BK81+BK112+BK127+BK129+BK243+BK267</f>
        <v>0</v>
      </c>
    </row>
    <row r="81" spans="2:65" s="10" customFormat="1" ht="19.95" customHeight="1">
      <c r="B81" s="154"/>
      <c r="D81" s="165" t="s">
        <v>68</v>
      </c>
      <c r="E81" s="166" t="s">
        <v>74</v>
      </c>
      <c r="F81" s="166" t="s">
        <v>114</v>
      </c>
      <c r="I81" s="157"/>
      <c r="J81" s="167">
        <f>BK81</f>
        <v>0</v>
      </c>
      <c r="L81" s="154"/>
      <c r="M81" s="159"/>
      <c r="N81" s="160"/>
      <c r="O81" s="160"/>
      <c r="P81" s="161">
        <f>SUM(P82:P111)</f>
        <v>0</v>
      </c>
      <c r="Q81" s="160"/>
      <c r="R81" s="161">
        <f>SUM(R82:R111)</f>
        <v>112.170794</v>
      </c>
      <c r="S81" s="160"/>
      <c r="T81" s="162">
        <f>SUM(T82:T111)</f>
        <v>0</v>
      </c>
      <c r="AR81" s="155" t="s">
        <v>74</v>
      </c>
      <c r="AT81" s="163" t="s">
        <v>68</v>
      </c>
      <c r="AU81" s="163" t="s">
        <v>74</v>
      </c>
      <c r="AY81" s="155" t="s">
        <v>113</v>
      </c>
      <c r="BK81" s="164">
        <f>SUM(BK82:BK111)</f>
        <v>0</v>
      </c>
    </row>
    <row r="82" spans="2:65" s="1" customFormat="1" ht="57" customHeight="1">
      <c r="B82" s="168"/>
      <c r="C82" s="169" t="s">
        <v>74</v>
      </c>
      <c r="D82" s="169" t="s">
        <v>115</v>
      </c>
      <c r="E82" s="170" t="s">
        <v>116</v>
      </c>
      <c r="F82" s="171" t="s">
        <v>607</v>
      </c>
      <c r="G82" s="172" t="s">
        <v>117</v>
      </c>
      <c r="H82" s="173">
        <v>0.9</v>
      </c>
      <c r="I82" s="174"/>
      <c r="J82" s="175">
        <f>ROUND(I82*H82,2)</f>
        <v>0</v>
      </c>
      <c r="K82" s="171"/>
      <c r="L82" s="40"/>
      <c r="M82" s="176" t="s">
        <v>5</v>
      </c>
      <c r="N82" s="177" t="s">
        <v>40</v>
      </c>
      <c r="O82" s="41"/>
      <c r="P82" s="178">
        <f>O82*H82</f>
        <v>0</v>
      </c>
      <c r="Q82" s="178">
        <v>3.6900000000000002E-2</v>
      </c>
      <c r="R82" s="178">
        <f>Q82*H82</f>
        <v>3.3210000000000003E-2</v>
      </c>
      <c r="S82" s="178">
        <v>0</v>
      </c>
      <c r="T82" s="179">
        <f>S82*H82</f>
        <v>0</v>
      </c>
      <c r="AR82" s="23" t="s">
        <v>118</v>
      </c>
      <c r="AT82" s="23" t="s">
        <v>115</v>
      </c>
      <c r="AU82" s="23" t="s">
        <v>81</v>
      </c>
      <c r="AY82" s="23" t="s">
        <v>113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23" t="s">
        <v>74</v>
      </c>
      <c r="BK82" s="180">
        <f>ROUND(I82*H82,2)</f>
        <v>0</v>
      </c>
      <c r="BL82" s="23" t="s">
        <v>118</v>
      </c>
      <c r="BM82" s="23" t="s">
        <v>119</v>
      </c>
    </row>
    <row r="83" spans="2:65" s="1" customFormat="1" ht="31.5" customHeight="1">
      <c r="B83" s="168"/>
      <c r="C83" s="169" t="s">
        <v>81</v>
      </c>
      <c r="D83" s="169" t="s">
        <v>115</v>
      </c>
      <c r="E83" s="170" t="s">
        <v>120</v>
      </c>
      <c r="F83" s="171" t="s">
        <v>121</v>
      </c>
      <c r="G83" s="172" t="s">
        <v>122</v>
      </c>
      <c r="H83" s="173">
        <v>5</v>
      </c>
      <c r="I83" s="174"/>
      <c r="J83" s="175">
        <f>ROUND(I83*H83,2)</f>
        <v>0</v>
      </c>
      <c r="K83" s="171"/>
      <c r="L83" s="40"/>
      <c r="M83" s="176" t="s">
        <v>5</v>
      </c>
      <c r="N83" s="177" t="s">
        <v>40</v>
      </c>
      <c r="O83" s="41"/>
      <c r="P83" s="178">
        <f>O83*H83</f>
        <v>0</v>
      </c>
      <c r="Q83" s="178">
        <v>0</v>
      </c>
      <c r="R83" s="178">
        <f>Q83*H83</f>
        <v>0</v>
      </c>
      <c r="S83" s="178">
        <v>0</v>
      </c>
      <c r="T83" s="179">
        <f>S83*H83</f>
        <v>0</v>
      </c>
      <c r="AR83" s="23" t="s">
        <v>118</v>
      </c>
      <c r="AT83" s="23" t="s">
        <v>115</v>
      </c>
      <c r="AU83" s="23" t="s">
        <v>81</v>
      </c>
      <c r="AY83" s="23" t="s">
        <v>113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23" t="s">
        <v>74</v>
      </c>
      <c r="BK83" s="180">
        <f>ROUND(I83*H83,2)</f>
        <v>0</v>
      </c>
      <c r="BL83" s="23" t="s">
        <v>118</v>
      </c>
      <c r="BM83" s="23" t="s">
        <v>123</v>
      </c>
    </row>
    <row r="84" spans="2:65" s="1" customFormat="1" ht="31.5" customHeight="1">
      <c r="B84" s="168"/>
      <c r="C84" s="169" t="s">
        <v>124</v>
      </c>
      <c r="D84" s="169" t="s">
        <v>115</v>
      </c>
      <c r="E84" s="170" t="s">
        <v>125</v>
      </c>
      <c r="F84" s="171" t="s">
        <v>126</v>
      </c>
      <c r="G84" s="172" t="s">
        <v>122</v>
      </c>
      <c r="H84" s="173">
        <v>84.42</v>
      </c>
      <c r="I84" s="174"/>
      <c r="J84" s="175">
        <f>ROUND(I84*H84,2)</f>
        <v>0</v>
      </c>
      <c r="K84" s="171"/>
      <c r="L84" s="40"/>
      <c r="M84" s="176" t="s">
        <v>5</v>
      </c>
      <c r="N84" s="177" t="s">
        <v>40</v>
      </c>
      <c r="O84" s="41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AR84" s="23" t="s">
        <v>118</v>
      </c>
      <c r="AT84" s="23" t="s">
        <v>115</v>
      </c>
      <c r="AU84" s="23" t="s">
        <v>81</v>
      </c>
      <c r="AY84" s="23" t="s">
        <v>113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23" t="s">
        <v>74</v>
      </c>
      <c r="BK84" s="180">
        <f>ROUND(I84*H84,2)</f>
        <v>0</v>
      </c>
      <c r="BL84" s="23" t="s">
        <v>118</v>
      </c>
      <c r="BM84" s="23" t="s">
        <v>127</v>
      </c>
    </row>
    <row r="85" spans="2:65" s="11" customFormat="1">
      <c r="B85" s="181"/>
      <c r="D85" s="182" t="s">
        <v>128</v>
      </c>
      <c r="E85" s="183" t="s">
        <v>5</v>
      </c>
      <c r="F85" s="306" t="s">
        <v>608</v>
      </c>
      <c r="H85" s="185" t="s">
        <v>5</v>
      </c>
      <c r="I85" s="186"/>
      <c r="L85" s="181"/>
      <c r="M85" s="187"/>
      <c r="N85" s="188"/>
      <c r="O85" s="188"/>
      <c r="P85" s="188"/>
      <c r="Q85" s="188"/>
      <c r="R85" s="188"/>
      <c r="S85" s="188"/>
      <c r="T85" s="189"/>
      <c r="AT85" s="185" t="s">
        <v>128</v>
      </c>
      <c r="AU85" s="185" t="s">
        <v>81</v>
      </c>
      <c r="AV85" s="11" t="s">
        <v>74</v>
      </c>
      <c r="AW85" s="11" t="s">
        <v>33</v>
      </c>
      <c r="AX85" s="11" t="s">
        <v>69</v>
      </c>
      <c r="AY85" s="185" t="s">
        <v>113</v>
      </c>
    </row>
    <row r="86" spans="2:65" s="12" customFormat="1">
      <c r="B86" s="190"/>
      <c r="D86" s="182" t="s">
        <v>128</v>
      </c>
      <c r="E86" s="191" t="s">
        <v>5</v>
      </c>
      <c r="F86" s="192" t="s">
        <v>129</v>
      </c>
      <c r="H86" s="193">
        <v>84.42</v>
      </c>
      <c r="I86" s="194"/>
      <c r="L86" s="190"/>
      <c r="M86" s="195"/>
      <c r="N86" s="196"/>
      <c r="O86" s="196"/>
      <c r="P86" s="196"/>
      <c r="Q86" s="196"/>
      <c r="R86" s="196"/>
      <c r="S86" s="196"/>
      <c r="T86" s="197"/>
      <c r="AT86" s="191" t="s">
        <v>128</v>
      </c>
      <c r="AU86" s="191" t="s">
        <v>81</v>
      </c>
      <c r="AV86" s="12" t="s">
        <v>81</v>
      </c>
      <c r="AW86" s="12" t="s">
        <v>33</v>
      </c>
      <c r="AX86" s="12" t="s">
        <v>69</v>
      </c>
      <c r="AY86" s="191" t="s">
        <v>113</v>
      </c>
    </row>
    <row r="87" spans="2:65" s="13" customFormat="1">
      <c r="B87" s="198"/>
      <c r="D87" s="199" t="s">
        <v>128</v>
      </c>
      <c r="E87" s="200" t="s">
        <v>5</v>
      </c>
      <c r="F87" s="201" t="s">
        <v>130</v>
      </c>
      <c r="H87" s="202">
        <v>84.42</v>
      </c>
      <c r="I87" s="203"/>
      <c r="L87" s="198"/>
      <c r="M87" s="204"/>
      <c r="N87" s="205"/>
      <c r="O87" s="205"/>
      <c r="P87" s="205"/>
      <c r="Q87" s="205"/>
      <c r="R87" s="205"/>
      <c r="S87" s="205"/>
      <c r="T87" s="206"/>
      <c r="AT87" s="207" t="s">
        <v>128</v>
      </c>
      <c r="AU87" s="207" t="s">
        <v>81</v>
      </c>
      <c r="AV87" s="13" t="s">
        <v>118</v>
      </c>
      <c r="AW87" s="13" t="s">
        <v>33</v>
      </c>
      <c r="AX87" s="13" t="s">
        <v>74</v>
      </c>
      <c r="AY87" s="207" t="s">
        <v>113</v>
      </c>
    </row>
    <row r="88" spans="2:65" s="1" customFormat="1" ht="31.5" customHeight="1">
      <c r="B88" s="168"/>
      <c r="C88" s="169" t="s">
        <v>118</v>
      </c>
      <c r="D88" s="169" t="s">
        <v>115</v>
      </c>
      <c r="E88" s="170" t="s">
        <v>131</v>
      </c>
      <c r="F88" s="171" t="s">
        <v>609</v>
      </c>
      <c r="G88" s="172" t="s">
        <v>132</v>
      </c>
      <c r="H88" s="173">
        <v>187.6</v>
      </c>
      <c r="I88" s="174"/>
      <c r="J88" s="175">
        <f>ROUND(I88*H88,2)</f>
        <v>0</v>
      </c>
      <c r="K88" s="171"/>
      <c r="L88" s="40"/>
      <c r="M88" s="176" t="s">
        <v>5</v>
      </c>
      <c r="N88" s="177" t="s">
        <v>40</v>
      </c>
      <c r="O88" s="41"/>
      <c r="P88" s="178">
        <f>O88*H88</f>
        <v>0</v>
      </c>
      <c r="Q88" s="178">
        <v>8.4000000000000003E-4</v>
      </c>
      <c r="R88" s="178">
        <f>Q88*H88</f>
        <v>0.157584</v>
      </c>
      <c r="S88" s="178">
        <v>0</v>
      </c>
      <c r="T88" s="179">
        <f>S88*H88</f>
        <v>0</v>
      </c>
      <c r="AR88" s="23" t="s">
        <v>118</v>
      </c>
      <c r="AT88" s="23" t="s">
        <v>115</v>
      </c>
      <c r="AU88" s="23" t="s">
        <v>81</v>
      </c>
      <c r="AY88" s="23" t="s">
        <v>113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74</v>
      </c>
      <c r="BK88" s="180">
        <f>ROUND(I88*H88,2)</f>
        <v>0</v>
      </c>
      <c r="BL88" s="23" t="s">
        <v>118</v>
      </c>
      <c r="BM88" s="23" t="s">
        <v>133</v>
      </c>
    </row>
    <row r="89" spans="2:65" s="12" customFormat="1">
      <c r="B89" s="190"/>
      <c r="D89" s="182" t="s">
        <v>128</v>
      </c>
      <c r="E89" s="191" t="s">
        <v>5</v>
      </c>
      <c r="F89" s="192" t="s">
        <v>134</v>
      </c>
      <c r="H89" s="193">
        <v>187.6</v>
      </c>
      <c r="I89" s="194"/>
      <c r="L89" s="190"/>
      <c r="M89" s="195"/>
      <c r="N89" s="196"/>
      <c r="O89" s="196"/>
      <c r="P89" s="196"/>
      <c r="Q89" s="196"/>
      <c r="R89" s="196"/>
      <c r="S89" s="196"/>
      <c r="T89" s="197"/>
      <c r="AT89" s="191" t="s">
        <v>128</v>
      </c>
      <c r="AU89" s="191" t="s">
        <v>81</v>
      </c>
      <c r="AV89" s="12" t="s">
        <v>81</v>
      </c>
      <c r="AW89" s="12" t="s">
        <v>33</v>
      </c>
      <c r="AX89" s="12" t="s">
        <v>69</v>
      </c>
      <c r="AY89" s="191" t="s">
        <v>113</v>
      </c>
    </row>
    <row r="90" spans="2:65" s="13" customFormat="1">
      <c r="B90" s="198"/>
      <c r="D90" s="199" t="s">
        <v>128</v>
      </c>
      <c r="E90" s="200" t="s">
        <v>5</v>
      </c>
      <c r="F90" s="201" t="s">
        <v>130</v>
      </c>
      <c r="H90" s="202">
        <v>187.6</v>
      </c>
      <c r="I90" s="203"/>
      <c r="L90" s="198"/>
      <c r="M90" s="204"/>
      <c r="N90" s="205"/>
      <c r="O90" s="205"/>
      <c r="P90" s="205"/>
      <c r="Q90" s="205"/>
      <c r="R90" s="205"/>
      <c r="S90" s="205"/>
      <c r="T90" s="206"/>
      <c r="AT90" s="207" t="s">
        <v>128</v>
      </c>
      <c r="AU90" s="207" t="s">
        <v>81</v>
      </c>
      <c r="AV90" s="13" t="s">
        <v>118</v>
      </c>
      <c r="AW90" s="13" t="s">
        <v>33</v>
      </c>
      <c r="AX90" s="13" t="s">
        <v>74</v>
      </c>
      <c r="AY90" s="207" t="s">
        <v>113</v>
      </c>
    </row>
    <row r="91" spans="2:65" s="1" customFormat="1" ht="31.5" customHeight="1">
      <c r="B91" s="168"/>
      <c r="C91" s="169" t="s">
        <v>135</v>
      </c>
      <c r="D91" s="169" t="s">
        <v>115</v>
      </c>
      <c r="E91" s="170" t="s">
        <v>136</v>
      </c>
      <c r="F91" s="171" t="s">
        <v>137</v>
      </c>
      <c r="G91" s="172" t="s">
        <v>132</v>
      </c>
      <c r="H91" s="173">
        <v>187.6</v>
      </c>
      <c r="I91" s="174"/>
      <c r="J91" s="175">
        <f>ROUND(I91*H91,2)</f>
        <v>0</v>
      </c>
      <c r="K91" s="171"/>
      <c r="L91" s="40"/>
      <c r="M91" s="176" t="s">
        <v>5</v>
      </c>
      <c r="N91" s="177" t="s">
        <v>40</v>
      </c>
      <c r="O91" s="41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AR91" s="23" t="s">
        <v>118</v>
      </c>
      <c r="AT91" s="23" t="s">
        <v>115</v>
      </c>
      <c r="AU91" s="23" t="s">
        <v>81</v>
      </c>
      <c r="AY91" s="23" t="s">
        <v>113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3" t="s">
        <v>74</v>
      </c>
      <c r="BK91" s="180">
        <f>ROUND(I91*H91,2)</f>
        <v>0</v>
      </c>
      <c r="BL91" s="23" t="s">
        <v>118</v>
      </c>
      <c r="BM91" s="23" t="s">
        <v>138</v>
      </c>
    </row>
    <row r="92" spans="2:65" s="1" customFormat="1" ht="44.25" customHeight="1">
      <c r="B92" s="168"/>
      <c r="C92" s="169" t="s">
        <v>139</v>
      </c>
      <c r="D92" s="169" t="s">
        <v>115</v>
      </c>
      <c r="E92" s="170" t="s">
        <v>140</v>
      </c>
      <c r="F92" s="171" t="s">
        <v>141</v>
      </c>
      <c r="G92" s="172" t="s">
        <v>122</v>
      </c>
      <c r="H92" s="173">
        <v>84.42</v>
      </c>
      <c r="I92" s="174"/>
      <c r="J92" s="175">
        <f>ROUND(I92*H92,2)</f>
        <v>0</v>
      </c>
      <c r="K92" s="171"/>
      <c r="L92" s="40"/>
      <c r="M92" s="176" t="s">
        <v>5</v>
      </c>
      <c r="N92" s="177" t="s">
        <v>40</v>
      </c>
      <c r="O92" s="41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AR92" s="23" t="s">
        <v>118</v>
      </c>
      <c r="AT92" s="23" t="s">
        <v>115</v>
      </c>
      <c r="AU92" s="23" t="s">
        <v>81</v>
      </c>
      <c r="AY92" s="23" t="s">
        <v>113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74</v>
      </c>
      <c r="BK92" s="180">
        <f>ROUND(I92*H92,2)</f>
        <v>0</v>
      </c>
      <c r="BL92" s="23" t="s">
        <v>118</v>
      </c>
      <c r="BM92" s="23" t="s">
        <v>142</v>
      </c>
    </row>
    <row r="93" spans="2:65" s="1" customFormat="1" ht="44.25" customHeight="1">
      <c r="B93" s="168"/>
      <c r="C93" s="169" t="s">
        <v>143</v>
      </c>
      <c r="D93" s="169" t="s">
        <v>115</v>
      </c>
      <c r="E93" s="170" t="s">
        <v>144</v>
      </c>
      <c r="F93" s="171" t="s">
        <v>145</v>
      </c>
      <c r="G93" s="172" t="s">
        <v>122</v>
      </c>
      <c r="H93" s="173">
        <v>84.42</v>
      </c>
      <c r="I93" s="174"/>
      <c r="J93" s="175">
        <f>ROUND(I93*H93,2)</f>
        <v>0</v>
      </c>
      <c r="K93" s="171"/>
      <c r="L93" s="40"/>
      <c r="M93" s="176" t="s">
        <v>5</v>
      </c>
      <c r="N93" s="177" t="s">
        <v>40</v>
      </c>
      <c r="O93" s="41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AR93" s="23" t="s">
        <v>118</v>
      </c>
      <c r="AT93" s="23" t="s">
        <v>115</v>
      </c>
      <c r="AU93" s="23" t="s">
        <v>81</v>
      </c>
      <c r="AY93" s="23" t="s">
        <v>113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23" t="s">
        <v>74</v>
      </c>
      <c r="BK93" s="180">
        <f>ROUND(I93*H93,2)</f>
        <v>0</v>
      </c>
      <c r="BL93" s="23" t="s">
        <v>118</v>
      </c>
      <c r="BM93" s="23" t="s">
        <v>146</v>
      </c>
    </row>
    <row r="94" spans="2:65" s="1" customFormat="1" ht="31.5" customHeight="1">
      <c r="B94" s="168"/>
      <c r="C94" s="169" t="s">
        <v>147</v>
      </c>
      <c r="D94" s="169" t="s">
        <v>115</v>
      </c>
      <c r="E94" s="170" t="s">
        <v>148</v>
      </c>
      <c r="F94" s="171" t="s">
        <v>610</v>
      </c>
      <c r="G94" s="172" t="s">
        <v>122</v>
      </c>
      <c r="H94" s="173">
        <v>39.255000000000003</v>
      </c>
      <c r="I94" s="174"/>
      <c r="J94" s="175">
        <f>ROUND(I94*H94,2)</f>
        <v>0</v>
      </c>
      <c r="K94" s="171"/>
      <c r="L94" s="40"/>
      <c r="M94" s="176" t="s">
        <v>5</v>
      </c>
      <c r="N94" s="177" t="s">
        <v>40</v>
      </c>
      <c r="O94" s="41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AR94" s="23" t="s">
        <v>118</v>
      </c>
      <c r="AT94" s="23" t="s">
        <v>115</v>
      </c>
      <c r="AU94" s="23" t="s">
        <v>81</v>
      </c>
      <c r="AY94" s="23" t="s">
        <v>113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3" t="s">
        <v>74</v>
      </c>
      <c r="BK94" s="180">
        <f>ROUND(I94*H94,2)</f>
        <v>0</v>
      </c>
      <c r="BL94" s="23" t="s">
        <v>118</v>
      </c>
      <c r="BM94" s="23" t="s">
        <v>149</v>
      </c>
    </row>
    <row r="95" spans="2:65" s="11" customFormat="1">
      <c r="B95" s="181"/>
      <c r="D95" s="182" t="s">
        <v>128</v>
      </c>
      <c r="E95" s="183" t="s">
        <v>5</v>
      </c>
      <c r="F95" s="184" t="s">
        <v>150</v>
      </c>
      <c r="H95" s="185" t="s">
        <v>5</v>
      </c>
      <c r="I95" s="186"/>
      <c r="L95" s="181"/>
      <c r="M95" s="187"/>
      <c r="N95" s="188"/>
      <c r="O95" s="188"/>
      <c r="P95" s="188"/>
      <c r="Q95" s="188"/>
      <c r="R95" s="188"/>
      <c r="S95" s="188"/>
      <c r="T95" s="189"/>
      <c r="AT95" s="185" t="s">
        <v>128</v>
      </c>
      <c r="AU95" s="185" t="s">
        <v>81</v>
      </c>
      <c r="AV95" s="11" t="s">
        <v>74</v>
      </c>
      <c r="AW95" s="11" t="s">
        <v>33</v>
      </c>
      <c r="AX95" s="11" t="s">
        <v>69</v>
      </c>
      <c r="AY95" s="185" t="s">
        <v>113</v>
      </c>
    </row>
    <row r="96" spans="2:65" s="12" customFormat="1">
      <c r="B96" s="190"/>
      <c r="D96" s="182" t="s">
        <v>128</v>
      </c>
      <c r="E96" s="191" t="s">
        <v>5</v>
      </c>
      <c r="F96" s="192" t="s">
        <v>151</v>
      </c>
      <c r="H96" s="193">
        <v>72.42</v>
      </c>
      <c r="I96" s="194"/>
      <c r="L96" s="190"/>
      <c r="M96" s="195"/>
      <c r="N96" s="196"/>
      <c r="O96" s="196"/>
      <c r="P96" s="196"/>
      <c r="Q96" s="196"/>
      <c r="R96" s="196"/>
      <c r="S96" s="196"/>
      <c r="T96" s="197"/>
      <c r="AT96" s="191" t="s">
        <v>128</v>
      </c>
      <c r="AU96" s="191" t="s">
        <v>81</v>
      </c>
      <c r="AV96" s="12" t="s">
        <v>81</v>
      </c>
      <c r="AW96" s="12" t="s">
        <v>33</v>
      </c>
      <c r="AX96" s="12" t="s">
        <v>69</v>
      </c>
      <c r="AY96" s="191" t="s">
        <v>113</v>
      </c>
    </row>
    <row r="97" spans="2:65" s="12" customFormat="1">
      <c r="B97" s="190"/>
      <c r="D97" s="182" t="s">
        <v>128</v>
      </c>
      <c r="E97" s="191" t="s">
        <v>5</v>
      </c>
      <c r="F97" s="192" t="s">
        <v>152</v>
      </c>
      <c r="H97" s="193">
        <v>-33.164999999999999</v>
      </c>
      <c r="I97" s="194"/>
      <c r="L97" s="190"/>
      <c r="M97" s="195"/>
      <c r="N97" s="196"/>
      <c r="O97" s="196"/>
      <c r="P97" s="196"/>
      <c r="Q97" s="196"/>
      <c r="R97" s="196"/>
      <c r="S97" s="196"/>
      <c r="T97" s="197"/>
      <c r="AT97" s="191" t="s">
        <v>128</v>
      </c>
      <c r="AU97" s="191" t="s">
        <v>81</v>
      </c>
      <c r="AV97" s="12" t="s">
        <v>81</v>
      </c>
      <c r="AW97" s="12" t="s">
        <v>33</v>
      </c>
      <c r="AX97" s="12" t="s">
        <v>69</v>
      </c>
      <c r="AY97" s="191" t="s">
        <v>113</v>
      </c>
    </row>
    <row r="98" spans="2:65" s="13" customFormat="1">
      <c r="B98" s="198"/>
      <c r="D98" s="199" t="s">
        <v>128</v>
      </c>
      <c r="E98" s="200" t="s">
        <v>5</v>
      </c>
      <c r="F98" s="201" t="s">
        <v>130</v>
      </c>
      <c r="H98" s="202">
        <v>39.255000000000003</v>
      </c>
      <c r="I98" s="203"/>
      <c r="L98" s="198"/>
      <c r="M98" s="204"/>
      <c r="N98" s="205"/>
      <c r="O98" s="205"/>
      <c r="P98" s="205"/>
      <c r="Q98" s="205"/>
      <c r="R98" s="205"/>
      <c r="S98" s="205"/>
      <c r="T98" s="206"/>
      <c r="AT98" s="207" t="s">
        <v>128</v>
      </c>
      <c r="AU98" s="207" t="s">
        <v>81</v>
      </c>
      <c r="AV98" s="13" t="s">
        <v>118</v>
      </c>
      <c r="AW98" s="13" t="s">
        <v>33</v>
      </c>
      <c r="AX98" s="13" t="s">
        <v>74</v>
      </c>
      <c r="AY98" s="207" t="s">
        <v>113</v>
      </c>
    </row>
    <row r="99" spans="2:65" s="1" customFormat="1" ht="22.5" customHeight="1">
      <c r="B99" s="168"/>
      <c r="C99" s="208" t="s">
        <v>153</v>
      </c>
      <c r="D99" s="208" t="s">
        <v>154</v>
      </c>
      <c r="E99" s="209" t="s">
        <v>155</v>
      </c>
      <c r="F99" s="210" t="s">
        <v>156</v>
      </c>
      <c r="G99" s="211" t="s">
        <v>157</v>
      </c>
      <c r="H99" s="212">
        <v>66.210999999999999</v>
      </c>
      <c r="I99" s="213"/>
      <c r="J99" s="214">
        <f>ROUND(I99*H99,2)</f>
        <v>0</v>
      </c>
      <c r="K99" s="210"/>
      <c r="L99" s="215"/>
      <c r="M99" s="216" t="s">
        <v>5</v>
      </c>
      <c r="N99" s="217" t="s">
        <v>40</v>
      </c>
      <c r="O99" s="41"/>
      <c r="P99" s="178">
        <f>O99*H99</f>
        <v>0</v>
      </c>
      <c r="Q99" s="178">
        <v>1</v>
      </c>
      <c r="R99" s="178">
        <f>Q99*H99</f>
        <v>66.210999999999999</v>
      </c>
      <c r="S99" s="178">
        <v>0</v>
      </c>
      <c r="T99" s="179">
        <f>S99*H99</f>
        <v>0</v>
      </c>
      <c r="AR99" s="23" t="s">
        <v>147</v>
      </c>
      <c r="AT99" s="23" t="s">
        <v>154</v>
      </c>
      <c r="AU99" s="23" t="s">
        <v>81</v>
      </c>
      <c r="AY99" s="23" t="s">
        <v>113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23" t="s">
        <v>74</v>
      </c>
      <c r="BK99" s="180">
        <f>ROUND(I99*H99,2)</f>
        <v>0</v>
      </c>
      <c r="BL99" s="23" t="s">
        <v>118</v>
      </c>
      <c r="BM99" s="23" t="s">
        <v>158</v>
      </c>
    </row>
    <row r="100" spans="2:65" s="12" customFormat="1">
      <c r="B100" s="190"/>
      <c r="D100" s="182" t="s">
        <v>128</v>
      </c>
      <c r="E100" s="191" t="s">
        <v>5</v>
      </c>
      <c r="F100" s="192" t="s">
        <v>159</v>
      </c>
      <c r="H100" s="193">
        <v>66.210999999999999</v>
      </c>
      <c r="I100" s="194"/>
      <c r="L100" s="190"/>
      <c r="M100" s="195"/>
      <c r="N100" s="196"/>
      <c r="O100" s="196"/>
      <c r="P100" s="196"/>
      <c r="Q100" s="196"/>
      <c r="R100" s="196"/>
      <c r="S100" s="196"/>
      <c r="T100" s="197"/>
      <c r="AT100" s="191" t="s">
        <v>128</v>
      </c>
      <c r="AU100" s="191" t="s">
        <v>81</v>
      </c>
      <c r="AV100" s="12" t="s">
        <v>81</v>
      </c>
      <c r="AW100" s="12" t="s">
        <v>33</v>
      </c>
      <c r="AX100" s="12" t="s">
        <v>69</v>
      </c>
      <c r="AY100" s="191" t="s">
        <v>113</v>
      </c>
    </row>
    <row r="101" spans="2:65" s="13" customFormat="1">
      <c r="B101" s="198"/>
      <c r="D101" s="199" t="s">
        <v>128</v>
      </c>
      <c r="E101" s="200" t="s">
        <v>5</v>
      </c>
      <c r="F101" s="201" t="s">
        <v>130</v>
      </c>
      <c r="H101" s="202">
        <v>66.210999999999999</v>
      </c>
      <c r="I101" s="203"/>
      <c r="L101" s="198"/>
      <c r="M101" s="204"/>
      <c r="N101" s="205"/>
      <c r="O101" s="205"/>
      <c r="P101" s="205"/>
      <c r="Q101" s="205"/>
      <c r="R101" s="205"/>
      <c r="S101" s="205"/>
      <c r="T101" s="206"/>
      <c r="AT101" s="207" t="s">
        <v>128</v>
      </c>
      <c r="AU101" s="207" t="s">
        <v>81</v>
      </c>
      <c r="AV101" s="13" t="s">
        <v>118</v>
      </c>
      <c r="AW101" s="13" t="s">
        <v>33</v>
      </c>
      <c r="AX101" s="13" t="s">
        <v>74</v>
      </c>
      <c r="AY101" s="207" t="s">
        <v>113</v>
      </c>
    </row>
    <row r="102" spans="2:65" s="1" customFormat="1" ht="44.25" customHeight="1">
      <c r="B102" s="168"/>
      <c r="C102" s="169" t="s">
        <v>160</v>
      </c>
      <c r="D102" s="169" t="s">
        <v>115</v>
      </c>
      <c r="E102" s="170" t="s">
        <v>161</v>
      </c>
      <c r="F102" s="171" t="s">
        <v>611</v>
      </c>
      <c r="G102" s="172" t="s">
        <v>122</v>
      </c>
      <c r="H102" s="173">
        <v>27.135000000000002</v>
      </c>
      <c r="I102" s="174"/>
      <c r="J102" s="175">
        <f>ROUND(I102*H102,2)</f>
        <v>0</v>
      </c>
      <c r="K102" s="171"/>
      <c r="L102" s="40"/>
      <c r="M102" s="176" t="s">
        <v>5</v>
      </c>
      <c r="N102" s="177" t="s">
        <v>40</v>
      </c>
      <c r="O102" s="41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AR102" s="23" t="s">
        <v>118</v>
      </c>
      <c r="AT102" s="23" t="s">
        <v>115</v>
      </c>
      <c r="AU102" s="23" t="s">
        <v>81</v>
      </c>
      <c r="AY102" s="23" t="s">
        <v>113</v>
      </c>
      <c r="BE102" s="180">
        <f>IF(N102="základní",J102,0)</f>
        <v>0</v>
      </c>
      <c r="BF102" s="180">
        <f>IF(N102="snížená",J102,0)</f>
        <v>0</v>
      </c>
      <c r="BG102" s="180">
        <f>IF(N102="zákl. přenesená",J102,0)</f>
        <v>0</v>
      </c>
      <c r="BH102" s="180">
        <f>IF(N102="sníž. přenesená",J102,0)</f>
        <v>0</v>
      </c>
      <c r="BI102" s="180">
        <f>IF(N102="nulová",J102,0)</f>
        <v>0</v>
      </c>
      <c r="BJ102" s="23" t="s">
        <v>74</v>
      </c>
      <c r="BK102" s="180">
        <f>ROUND(I102*H102,2)</f>
        <v>0</v>
      </c>
      <c r="BL102" s="23" t="s">
        <v>118</v>
      </c>
      <c r="BM102" s="23" t="s">
        <v>162</v>
      </c>
    </row>
    <row r="103" spans="2:65" s="12" customFormat="1">
      <c r="B103" s="190"/>
      <c r="D103" s="182" t="s">
        <v>128</v>
      </c>
      <c r="E103" s="191" t="s">
        <v>5</v>
      </c>
      <c r="F103" s="192" t="s">
        <v>163</v>
      </c>
      <c r="H103" s="193">
        <v>27.135000000000002</v>
      </c>
      <c r="I103" s="194"/>
      <c r="L103" s="190"/>
      <c r="M103" s="195"/>
      <c r="N103" s="196"/>
      <c r="O103" s="196"/>
      <c r="P103" s="196"/>
      <c r="Q103" s="196"/>
      <c r="R103" s="196"/>
      <c r="S103" s="196"/>
      <c r="T103" s="197"/>
      <c r="AT103" s="191" t="s">
        <v>128</v>
      </c>
      <c r="AU103" s="191" t="s">
        <v>81</v>
      </c>
      <c r="AV103" s="12" t="s">
        <v>81</v>
      </c>
      <c r="AW103" s="12" t="s">
        <v>33</v>
      </c>
      <c r="AX103" s="12" t="s">
        <v>69</v>
      </c>
      <c r="AY103" s="191" t="s">
        <v>113</v>
      </c>
    </row>
    <row r="104" spans="2:65" s="13" customFormat="1">
      <c r="B104" s="198"/>
      <c r="D104" s="199" t="s">
        <v>128</v>
      </c>
      <c r="E104" s="200" t="s">
        <v>5</v>
      </c>
      <c r="F104" s="201" t="s">
        <v>130</v>
      </c>
      <c r="H104" s="202">
        <v>27.135000000000002</v>
      </c>
      <c r="I104" s="203"/>
      <c r="L104" s="198"/>
      <c r="M104" s="204"/>
      <c r="N104" s="205"/>
      <c r="O104" s="205"/>
      <c r="P104" s="205"/>
      <c r="Q104" s="205"/>
      <c r="R104" s="205"/>
      <c r="S104" s="205"/>
      <c r="T104" s="206"/>
      <c r="AT104" s="207" t="s">
        <v>128</v>
      </c>
      <c r="AU104" s="207" t="s">
        <v>81</v>
      </c>
      <c r="AV104" s="13" t="s">
        <v>118</v>
      </c>
      <c r="AW104" s="13" t="s">
        <v>33</v>
      </c>
      <c r="AX104" s="13" t="s">
        <v>74</v>
      </c>
      <c r="AY104" s="207" t="s">
        <v>113</v>
      </c>
    </row>
    <row r="105" spans="2:65" s="1" customFormat="1" ht="22.5" customHeight="1">
      <c r="B105" s="168"/>
      <c r="C105" s="208" t="s">
        <v>164</v>
      </c>
      <c r="D105" s="208" t="s">
        <v>154</v>
      </c>
      <c r="E105" s="209" t="s">
        <v>165</v>
      </c>
      <c r="F105" s="210" t="s">
        <v>166</v>
      </c>
      <c r="G105" s="211" t="s">
        <v>157</v>
      </c>
      <c r="H105" s="212">
        <v>45.768999999999998</v>
      </c>
      <c r="I105" s="213"/>
      <c r="J105" s="214">
        <f>ROUND(I105*H105,2)</f>
        <v>0</v>
      </c>
      <c r="K105" s="210"/>
      <c r="L105" s="215"/>
      <c r="M105" s="216" t="s">
        <v>5</v>
      </c>
      <c r="N105" s="217" t="s">
        <v>40</v>
      </c>
      <c r="O105" s="41"/>
      <c r="P105" s="178">
        <f>O105*H105</f>
        <v>0</v>
      </c>
      <c r="Q105" s="178">
        <v>1</v>
      </c>
      <c r="R105" s="178">
        <f>Q105*H105</f>
        <v>45.768999999999998</v>
      </c>
      <c r="S105" s="178">
        <v>0</v>
      </c>
      <c r="T105" s="179">
        <f>S105*H105</f>
        <v>0</v>
      </c>
      <c r="AR105" s="23" t="s">
        <v>147</v>
      </c>
      <c r="AT105" s="23" t="s">
        <v>154</v>
      </c>
      <c r="AU105" s="23" t="s">
        <v>81</v>
      </c>
      <c r="AY105" s="23" t="s">
        <v>113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3" t="s">
        <v>74</v>
      </c>
      <c r="BK105" s="180">
        <f>ROUND(I105*H105,2)</f>
        <v>0</v>
      </c>
      <c r="BL105" s="23" t="s">
        <v>118</v>
      </c>
      <c r="BM105" s="23" t="s">
        <v>167</v>
      </c>
    </row>
    <row r="106" spans="2:65" s="12" customFormat="1">
      <c r="B106" s="190"/>
      <c r="D106" s="182" t="s">
        <v>128</v>
      </c>
      <c r="E106" s="191" t="s">
        <v>5</v>
      </c>
      <c r="F106" s="192" t="s">
        <v>168</v>
      </c>
      <c r="H106" s="193">
        <v>45.768999999999998</v>
      </c>
      <c r="I106" s="194"/>
      <c r="L106" s="190"/>
      <c r="M106" s="195"/>
      <c r="N106" s="196"/>
      <c r="O106" s="196"/>
      <c r="P106" s="196"/>
      <c r="Q106" s="196"/>
      <c r="R106" s="196"/>
      <c r="S106" s="196"/>
      <c r="T106" s="197"/>
      <c r="AT106" s="191" t="s">
        <v>128</v>
      </c>
      <c r="AU106" s="191" t="s">
        <v>81</v>
      </c>
      <c r="AV106" s="12" t="s">
        <v>81</v>
      </c>
      <c r="AW106" s="12" t="s">
        <v>33</v>
      </c>
      <c r="AX106" s="12" t="s">
        <v>69</v>
      </c>
      <c r="AY106" s="191" t="s">
        <v>113</v>
      </c>
    </row>
    <row r="107" spans="2:65" s="13" customFormat="1">
      <c r="B107" s="198"/>
      <c r="D107" s="199" t="s">
        <v>128</v>
      </c>
      <c r="E107" s="200" t="s">
        <v>5</v>
      </c>
      <c r="F107" s="201" t="s">
        <v>130</v>
      </c>
      <c r="H107" s="202">
        <v>45.768999999999998</v>
      </c>
      <c r="I107" s="203"/>
      <c r="L107" s="198"/>
      <c r="M107" s="204"/>
      <c r="N107" s="205"/>
      <c r="O107" s="205"/>
      <c r="P107" s="205"/>
      <c r="Q107" s="205"/>
      <c r="R107" s="205"/>
      <c r="S107" s="205"/>
      <c r="T107" s="206"/>
      <c r="AT107" s="207" t="s">
        <v>128</v>
      </c>
      <c r="AU107" s="207" t="s">
        <v>81</v>
      </c>
      <c r="AV107" s="13" t="s">
        <v>118</v>
      </c>
      <c r="AW107" s="13" t="s">
        <v>33</v>
      </c>
      <c r="AX107" s="13" t="s">
        <v>74</v>
      </c>
      <c r="AY107" s="207" t="s">
        <v>113</v>
      </c>
    </row>
    <row r="108" spans="2:65" s="1" customFormat="1" ht="22.5" customHeight="1">
      <c r="B108" s="168"/>
      <c r="C108" s="169" t="s">
        <v>169</v>
      </c>
      <c r="D108" s="169" t="s">
        <v>115</v>
      </c>
      <c r="E108" s="170" t="s">
        <v>170</v>
      </c>
      <c r="F108" s="171" t="s">
        <v>612</v>
      </c>
      <c r="G108" s="172" t="s">
        <v>132</v>
      </c>
      <c r="H108" s="173">
        <v>1.5</v>
      </c>
      <c r="I108" s="174"/>
      <c r="J108" s="175">
        <f>ROUND(I108*H108,2)</f>
        <v>0</v>
      </c>
      <c r="K108" s="171"/>
      <c r="L108" s="40"/>
      <c r="M108" s="176" t="s">
        <v>5</v>
      </c>
      <c r="N108" s="177" t="s">
        <v>40</v>
      </c>
      <c r="O108" s="41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AR108" s="23" t="s">
        <v>118</v>
      </c>
      <c r="AT108" s="23" t="s">
        <v>115</v>
      </c>
      <c r="AU108" s="23" t="s">
        <v>81</v>
      </c>
      <c r="AY108" s="23" t="s">
        <v>113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3" t="s">
        <v>74</v>
      </c>
      <c r="BK108" s="180">
        <f>ROUND(I108*H108,2)</f>
        <v>0</v>
      </c>
      <c r="BL108" s="23" t="s">
        <v>118</v>
      </c>
      <c r="BM108" s="23" t="s">
        <v>171</v>
      </c>
    </row>
    <row r="109" spans="2:65" s="11" customFormat="1">
      <c r="B109" s="181"/>
      <c r="D109" s="182" t="s">
        <v>128</v>
      </c>
      <c r="E109" s="183" t="s">
        <v>5</v>
      </c>
      <c r="F109" s="184" t="s">
        <v>172</v>
      </c>
      <c r="H109" s="185" t="s">
        <v>5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85" t="s">
        <v>128</v>
      </c>
      <c r="AU109" s="185" t="s">
        <v>81</v>
      </c>
      <c r="AV109" s="11" t="s">
        <v>74</v>
      </c>
      <c r="AW109" s="11" t="s">
        <v>33</v>
      </c>
      <c r="AX109" s="11" t="s">
        <v>69</v>
      </c>
      <c r="AY109" s="185" t="s">
        <v>113</v>
      </c>
    </row>
    <row r="110" spans="2:65" s="12" customFormat="1">
      <c r="B110" s="190"/>
      <c r="D110" s="182" t="s">
        <v>128</v>
      </c>
      <c r="E110" s="191" t="s">
        <v>5</v>
      </c>
      <c r="F110" s="192" t="s">
        <v>173</v>
      </c>
      <c r="H110" s="193">
        <v>1.5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128</v>
      </c>
      <c r="AU110" s="191" t="s">
        <v>81</v>
      </c>
      <c r="AV110" s="12" t="s">
        <v>81</v>
      </c>
      <c r="AW110" s="12" t="s">
        <v>33</v>
      </c>
      <c r="AX110" s="12" t="s">
        <v>69</v>
      </c>
      <c r="AY110" s="191" t="s">
        <v>113</v>
      </c>
    </row>
    <row r="111" spans="2:65" s="13" customFormat="1">
      <c r="B111" s="198"/>
      <c r="D111" s="182" t="s">
        <v>128</v>
      </c>
      <c r="E111" s="218" t="s">
        <v>5</v>
      </c>
      <c r="F111" s="219" t="s">
        <v>130</v>
      </c>
      <c r="H111" s="220">
        <v>1.5</v>
      </c>
      <c r="I111" s="203"/>
      <c r="L111" s="198"/>
      <c r="M111" s="204"/>
      <c r="N111" s="205"/>
      <c r="O111" s="205"/>
      <c r="P111" s="205"/>
      <c r="Q111" s="205"/>
      <c r="R111" s="205"/>
      <c r="S111" s="205"/>
      <c r="T111" s="206"/>
      <c r="AT111" s="207" t="s">
        <v>128</v>
      </c>
      <c r="AU111" s="207" t="s">
        <v>81</v>
      </c>
      <c r="AV111" s="13" t="s">
        <v>118</v>
      </c>
      <c r="AW111" s="13" t="s">
        <v>33</v>
      </c>
      <c r="AX111" s="13" t="s">
        <v>74</v>
      </c>
      <c r="AY111" s="207" t="s">
        <v>113</v>
      </c>
    </row>
    <row r="112" spans="2:65" s="10" customFormat="1" ht="29.85" customHeight="1">
      <c r="B112" s="154"/>
      <c r="D112" s="165" t="s">
        <v>68</v>
      </c>
      <c r="E112" s="166" t="s">
        <v>118</v>
      </c>
      <c r="F112" s="166" t="s">
        <v>174</v>
      </c>
      <c r="I112" s="157"/>
      <c r="J112" s="167">
        <f>BK112</f>
        <v>0</v>
      </c>
      <c r="L112" s="154"/>
      <c r="M112" s="159"/>
      <c r="N112" s="160"/>
      <c r="O112" s="160"/>
      <c r="P112" s="161">
        <f>SUM(P113:P126)</f>
        <v>0</v>
      </c>
      <c r="Q112" s="160"/>
      <c r="R112" s="161">
        <f>SUM(R113:R126)</f>
        <v>2.2109399999999998E-2</v>
      </c>
      <c r="S112" s="160"/>
      <c r="T112" s="162">
        <f>SUM(T113:T126)</f>
        <v>0</v>
      </c>
      <c r="AR112" s="155" t="s">
        <v>74</v>
      </c>
      <c r="AT112" s="163" t="s">
        <v>68</v>
      </c>
      <c r="AU112" s="163" t="s">
        <v>74</v>
      </c>
      <c r="AY112" s="155" t="s">
        <v>113</v>
      </c>
      <c r="BK112" s="164">
        <f>SUM(BK113:BK126)</f>
        <v>0</v>
      </c>
    </row>
    <row r="113" spans="2:65" s="1" customFormat="1" ht="31.5" customHeight="1">
      <c r="B113" s="168"/>
      <c r="C113" s="169" t="s">
        <v>175</v>
      </c>
      <c r="D113" s="169" t="s">
        <v>115</v>
      </c>
      <c r="E113" s="170" t="s">
        <v>176</v>
      </c>
      <c r="F113" s="171" t="s">
        <v>613</v>
      </c>
      <c r="G113" s="172" t="s">
        <v>122</v>
      </c>
      <c r="H113" s="173">
        <v>6.03</v>
      </c>
      <c r="I113" s="174"/>
      <c r="J113" s="175">
        <f>ROUND(I113*H113,2)</f>
        <v>0</v>
      </c>
      <c r="K113" s="171"/>
      <c r="L113" s="40"/>
      <c r="M113" s="176" t="s">
        <v>5</v>
      </c>
      <c r="N113" s="177" t="s">
        <v>40</v>
      </c>
      <c r="O113" s="41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23" t="s">
        <v>118</v>
      </c>
      <c r="AT113" s="23" t="s">
        <v>115</v>
      </c>
      <c r="AU113" s="23" t="s">
        <v>81</v>
      </c>
      <c r="AY113" s="23" t="s">
        <v>113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3" t="s">
        <v>74</v>
      </c>
      <c r="BK113" s="180">
        <f>ROUND(I113*H113,2)</f>
        <v>0</v>
      </c>
      <c r="BL113" s="23" t="s">
        <v>118</v>
      </c>
      <c r="BM113" s="23" t="s">
        <v>177</v>
      </c>
    </row>
    <row r="114" spans="2:65" s="12" customFormat="1">
      <c r="B114" s="190"/>
      <c r="D114" s="182" t="s">
        <v>128</v>
      </c>
      <c r="E114" s="191" t="s">
        <v>5</v>
      </c>
      <c r="F114" s="192" t="s">
        <v>178</v>
      </c>
      <c r="H114" s="193">
        <v>5.13</v>
      </c>
      <c r="I114" s="194"/>
      <c r="L114" s="190"/>
      <c r="M114" s="195"/>
      <c r="N114" s="196"/>
      <c r="O114" s="196"/>
      <c r="P114" s="196"/>
      <c r="Q114" s="196"/>
      <c r="R114" s="196"/>
      <c r="S114" s="196"/>
      <c r="T114" s="197"/>
      <c r="AT114" s="191" t="s">
        <v>128</v>
      </c>
      <c r="AU114" s="191" t="s">
        <v>81</v>
      </c>
      <c r="AV114" s="12" t="s">
        <v>81</v>
      </c>
      <c r="AW114" s="12" t="s">
        <v>33</v>
      </c>
      <c r="AX114" s="12" t="s">
        <v>69</v>
      </c>
      <c r="AY114" s="191" t="s">
        <v>113</v>
      </c>
    </row>
    <row r="115" spans="2:65" s="12" customFormat="1">
      <c r="B115" s="190"/>
      <c r="D115" s="182" t="s">
        <v>128</v>
      </c>
      <c r="E115" s="191" t="s">
        <v>5</v>
      </c>
      <c r="F115" s="192" t="s">
        <v>179</v>
      </c>
      <c r="H115" s="193">
        <v>0.9</v>
      </c>
      <c r="I115" s="194"/>
      <c r="L115" s="190"/>
      <c r="M115" s="195"/>
      <c r="N115" s="196"/>
      <c r="O115" s="196"/>
      <c r="P115" s="196"/>
      <c r="Q115" s="196"/>
      <c r="R115" s="196"/>
      <c r="S115" s="196"/>
      <c r="T115" s="197"/>
      <c r="AT115" s="191" t="s">
        <v>128</v>
      </c>
      <c r="AU115" s="191" t="s">
        <v>81</v>
      </c>
      <c r="AV115" s="12" t="s">
        <v>81</v>
      </c>
      <c r="AW115" s="12" t="s">
        <v>33</v>
      </c>
      <c r="AX115" s="12" t="s">
        <v>69</v>
      </c>
      <c r="AY115" s="191" t="s">
        <v>113</v>
      </c>
    </row>
    <row r="116" spans="2:65" s="13" customFormat="1">
      <c r="B116" s="198"/>
      <c r="D116" s="199" t="s">
        <v>128</v>
      </c>
      <c r="E116" s="200" t="s">
        <v>5</v>
      </c>
      <c r="F116" s="201" t="s">
        <v>130</v>
      </c>
      <c r="H116" s="202">
        <v>6.03</v>
      </c>
      <c r="I116" s="203"/>
      <c r="L116" s="198"/>
      <c r="M116" s="204"/>
      <c r="N116" s="205"/>
      <c r="O116" s="205"/>
      <c r="P116" s="205"/>
      <c r="Q116" s="205"/>
      <c r="R116" s="205"/>
      <c r="S116" s="205"/>
      <c r="T116" s="206"/>
      <c r="AT116" s="207" t="s">
        <v>128</v>
      </c>
      <c r="AU116" s="207" t="s">
        <v>81</v>
      </c>
      <c r="AV116" s="13" t="s">
        <v>118</v>
      </c>
      <c r="AW116" s="13" t="s">
        <v>33</v>
      </c>
      <c r="AX116" s="13" t="s">
        <v>74</v>
      </c>
      <c r="AY116" s="207" t="s">
        <v>113</v>
      </c>
    </row>
    <row r="117" spans="2:65" s="1" customFormat="1" ht="31.5" customHeight="1">
      <c r="B117" s="168"/>
      <c r="C117" s="169" t="s">
        <v>180</v>
      </c>
      <c r="D117" s="169" t="s">
        <v>115</v>
      </c>
      <c r="E117" s="170" t="s">
        <v>181</v>
      </c>
      <c r="F117" s="171" t="s">
        <v>614</v>
      </c>
      <c r="G117" s="172" t="s">
        <v>122</v>
      </c>
      <c r="H117" s="173">
        <v>0.25900000000000001</v>
      </c>
      <c r="I117" s="174"/>
      <c r="J117" s="175">
        <f>ROUND(I117*H117,2)</f>
        <v>0</v>
      </c>
      <c r="K117" s="171"/>
      <c r="L117" s="40"/>
      <c r="M117" s="176" t="s">
        <v>5</v>
      </c>
      <c r="N117" s="177" t="s">
        <v>40</v>
      </c>
      <c r="O117" s="41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AR117" s="23" t="s">
        <v>118</v>
      </c>
      <c r="AT117" s="23" t="s">
        <v>115</v>
      </c>
      <c r="AU117" s="23" t="s">
        <v>81</v>
      </c>
      <c r="AY117" s="23" t="s">
        <v>113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23" t="s">
        <v>74</v>
      </c>
      <c r="BK117" s="180">
        <f>ROUND(I117*H117,2)</f>
        <v>0</v>
      </c>
      <c r="BL117" s="23" t="s">
        <v>118</v>
      </c>
      <c r="BM117" s="23" t="s">
        <v>182</v>
      </c>
    </row>
    <row r="118" spans="2:65" s="11" customFormat="1">
      <c r="B118" s="181"/>
      <c r="D118" s="182" t="s">
        <v>128</v>
      </c>
      <c r="E118" s="183" t="s">
        <v>5</v>
      </c>
      <c r="F118" s="184" t="s">
        <v>183</v>
      </c>
      <c r="H118" s="185" t="s">
        <v>5</v>
      </c>
      <c r="I118" s="186"/>
      <c r="L118" s="181"/>
      <c r="M118" s="187"/>
      <c r="N118" s="188"/>
      <c r="O118" s="188"/>
      <c r="P118" s="188"/>
      <c r="Q118" s="188"/>
      <c r="R118" s="188"/>
      <c r="S118" s="188"/>
      <c r="T118" s="189"/>
      <c r="AT118" s="185" t="s">
        <v>128</v>
      </c>
      <c r="AU118" s="185" t="s">
        <v>81</v>
      </c>
      <c r="AV118" s="11" t="s">
        <v>74</v>
      </c>
      <c r="AW118" s="11" t="s">
        <v>33</v>
      </c>
      <c r="AX118" s="11" t="s">
        <v>69</v>
      </c>
      <c r="AY118" s="185" t="s">
        <v>113</v>
      </c>
    </row>
    <row r="119" spans="2:65" s="12" customFormat="1">
      <c r="B119" s="190"/>
      <c r="D119" s="182" t="s">
        <v>128</v>
      </c>
      <c r="E119" s="191" t="s">
        <v>5</v>
      </c>
      <c r="F119" s="192" t="s">
        <v>184</v>
      </c>
      <c r="H119" s="193">
        <v>0.08</v>
      </c>
      <c r="I119" s="194"/>
      <c r="L119" s="190"/>
      <c r="M119" s="195"/>
      <c r="N119" s="196"/>
      <c r="O119" s="196"/>
      <c r="P119" s="196"/>
      <c r="Q119" s="196"/>
      <c r="R119" s="196"/>
      <c r="S119" s="196"/>
      <c r="T119" s="197"/>
      <c r="AT119" s="191" t="s">
        <v>128</v>
      </c>
      <c r="AU119" s="191" t="s">
        <v>81</v>
      </c>
      <c r="AV119" s="12" t="s">
        <v>81</v>
      </c>
      <c r="AW119" s="12" t="s">
        <v>33</v>
      </c>
      <c r="AX119" s="12" t="s">
        <v>69</v>
      </c>
      <c r="AY119" s="191" t="s">
        <v>113</v>
      </c>
    </row>
    <row r="120" spans="2:65" s="11" customFormat="1">
      <c r="B120" s="181"/>
      <c r="D120" s="182" t="s">
        <v>128</v>
      </c>
      <c r="E120" s="183" t="s">
        <v>5</v>
      </c>
      <c r="F120" s="184" t="s">
        <v>185</v>
      </c>
      <c r="H120" s="185" t="s">
        <v>5</v>
      </c>
      <c r="I120" s="186"/>
      <c r="L120" s="181"/>
      <c r="M120" s="187"/>
      <c r="N120" s="188"/>
      <c r="O120" s="188"/>
      <c r="P120" s="188"/>
      <c r="Q120" s="188"/>
      <c r="R120" s="188"/>
      <c r="S120" s="188"/>
      <c r="T120" s="189"/>
      <c r="AT120" s="185" t="s">
        <v>128</v>
      </c>
      <c r="AU120" s="185" t="s">
        <v>81</v>
      </c>
      <c r="AV120" s="11" t="s">
        <v>74</v>
      </c>
      <c r="AW120" s="11" t="s">
        <v>33</v>
      </c>
      <c r="AX120" s="11" t="s">
        <v>69</v>
      </c>
      <c r="AY120" s="185" t="s">
        <v>113</v>
      </c>
    </row>
    <row r="121" spans="2:65" s="12" customFormat="1">
      <c r="B121" s="190"/>
      <c r="D121" s="182" t="s">
        <v>128</v>
      </c>
      <c r="E121" s="191" t="s">
        <v>5</v>
      </c>
      <c r="F121" s="192" t="s">
        <v>186</v>
      </c>
      <c r="H121" s="193">
        <v>0.17899999999999999</v>
      </c>
      <c r="I121" s="194"/>
      <c r="L121" s="190"/>
      <c r="M121" s="195"/>
      <c r="N121" s="196"/>
      <c r="O121" s="196"/>
      <c r="P121" s="196"/>
      <c r="Q121" s="196"/>
      <c r="R121" s="196"/>
      <c r="S121" s="196"/>
      <c r="T121" s="197"/>
      <c r="AT121" s="191" t="s">
        <v>128</v>
      </c>
      <c r="AU121" s="191" t="s">
        <v>81</v>
      </c>
      <c r="AV121" s="12" t="s">
        <v>81</v>
      </c>
      <c r="AW121" s="12" t="s">
        <v>33</v>
      </c>
      <c r="AX121" s="12" t="s">
        <v>69</v>
      </c>
      <c r="AY121" s="191" t="s">
        <v>113</v>
      </c>
    </row>
    <row r="122" spans="2:65" s="13" customFormat="1">
      <c r="B122" s="198"/>
      <c r="D122" s="199" t="s">
        <v>128</v>
      </c>
      <c r="E122" s="200" t="s">
        <v>5</v>
      </c>
      <c r="F122" s="201" t="s">
        <v>130</v>
      </c>
      <c r="H122" s="202">
        <v>0.25900000000000001</v>
      </c>
      <c r="I122" s="203"/>
      <c r="L122" s="198"/>
      <c r="M122" s="204"/>
      <c r="N122" s="205"/>
      <c r="O122" s="205"/>
      <c r="P122" s="205"/>
      <c r="Q122" s="205"/>
      <c r="R122" s="205"/>
      <c r="S122" s="205"/>
      <c r="T122" s="206"/>
      <c r="AT122" s="207" t="s">
        <v>128</v>
      </c>
      <c r="AU122" s="207" t="s">
        <v>81</v>
      </c>
      <c r="AV122" s="13" t="s">
        <v>118</v>
      </c>
      <c r="AW122" s="13" t="s">
        <v>33</v>
      </c>
      <c r="AX122" s="13" t="s">
        <v>74</v>
      </c>
      <c r="AY122" s="207" t="s">
        <v>113</v>
      </c>
    </row>
    <row r="123" spans="2:65" s="1" customFormat="1" ht="22.5" customHeight="1">
      <c r="B123" s="168"/>
      <c r="C123" s="169" t="s">
        <v>11</v>
      </c>
      <c r="D123" s="169" t="s">
        <v>115</v>
      </c>
      <c r="E123" s="170" t="s">
        <v>187</v>
      </c>
      <c r="F123" s="171" t="s">
        <v>615</v>
      </c>
      <c r="G123" s="172" t="s">
        <v>132</v>
      </c>
      <c r="H123" s="173">
        <v>3.46</v>
      </c>
      <c r="I123" s="174"/>
      <c r="J123" s="175">
        <f>ROUND(I123*H123,2)</f>
        <v>0</v>
      </c>
      <c r="K123" s="171"/>
      <c r="L123" s="40"/>
      <c r="M123" s="176" t="s">
        <v>5</v>
      </c>
      <c r="N123" s="177" t="s">
        <v>40</v>
      </c>
      <c r="O123" s="41"/>
      <c r="P123" s="178">
        <f>O123*H123</f>
        <v>0</v>
      </c>
      <c r="Q123" s="178">
        <v>6.3899999999999998E-3</v>
      </c>
      <c r="R123" s="178">
        <f>Q123*H123</f>
        <v>2.2109399999999998E-2</v>
      </c>
      <c r="S123" s="178">
        <v>0</v>
      </c>
      <c r="T123" s="179">
        <f>S123*H123</f>
        <v>0</v>
      </c>
      <c r="AR123" s="23" t="s">
        <v>118</v>
      </c>
      <c r="AT123" s="23" t="s">
        <v>115</v>
      </c>
      <c r="AU123" s="23" t="s">
        <v>81</v>
      </c>
      <c r="AY123" s="23" t="s">
        <v>113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3" t="s">
        <v>74</v>
      </c>
      <c r="BK123" s="180">
        <f>ROUND(I123*H123,2)</f>
        <v>0</v>
      </c>
      <c r="BL123" s="23" t="s">
        <v>118</v>
      </c>
      <c r="BM123" s="23" t="s">
        <v>188</v>
      </c>
    </row>
    <row r="124" spans="2:65" s="12" customFormat="1">
      <c r="B124" s="190"/>
      <c r="D124" s="182" t="s">
        <v>128</v>
      </c>
      <c r="E124" s="191" t="s">
        <v>5</v>
      </c>
      <c r="F124" s="192" t="s">
        <v>189</v>
      </c>
      <c r="H124" s="193">
        <v>0.91</v>
      </c>
      <c r="I124" s="194"/>
      <c r="L124" s="190"/>
      <c r="M124" s="195"/>
      <c r="N124" s="196"/>
      <c r="O124" s="196"/>
      <c r="P124" s="196"/>
      <c r="Q124" s="196"/>
      <c r="R124" s="196"/>
      <c r="S124" s="196"/>
      <c r="T124" s="197"/>
      <c r="AT124" s="191" t="s">
        <v>128</v>
      </c>
      <c r="AU124" s="191" t="s">
        <v>81</v>
      </c>
      <c r="AV124" s="12" t="s">
        <v>81</v>
      </c>
      <c r="AW124" s="12" t="s">
        <v>33</v>
      </c>
      <c r="AX124" s="12" t="s">
        <v>69</v>
      </c>
      <c r="AY124" s="191" t="s">
        <v>113</v>
      </c>
    </row>
    <row r="125" spans="2:65" s="12" customFormat="1">
      <c r="B125" s="190"/>
      <c r="D125" s="182" t="s">
        <v>128</v>
      </c>
      <c r="E125" s="191" t="s">
        <v>5</v>
      </c>
      <c r="F125" s="192" t="s">
        <v>190</v>
      </c>
      <c r="H125" s="193">
        <v>2.5499999999999998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1" t="s">
        <v>128</v>
      </c>
      <c r="AU125" s="191" t="s">
        <v>81</v>
      </c>
      <c r="AV125" s="12" t="s">
        <v>81</v>
      </c>
      <c r="AW125" s="12" t="s">
        <v>33</v>
      </c>
      <c r="AX125" s="12" t="s">
        <v>69</v>
      </c>
      <c r="AY125" s="191" t="s">
        <v>113</v>
      </c>
    </row>
    <row r="126" spans="2:65" s="13" customFormat="1">
      <c r="B126" s="198"/>
      <c r="D126" s="182" t="s">
        <v>128</v>
      </c>
      <c r="E126" s="218" t="s">
        <v>5</v>
      </c>
      <c r="F126" s="219" t="s">
        <v>130</v>
      </c>
      <c r="H126" s="220">
        <v>3.46</v>
      </c>
      <c r="I126" s="203"/>
      <c r="L126" s="198"/>
      <c r="M126" s="204"/>
      <c r="N126" s="205"/>
      <c r="O126" s="205"/>
      <c r="P126" s="205"/>
      <c r="Q126" s="205"/>
      <c r="R126" s="205"/>
      <c r="S126" s="205"/>
      <c r="T126" s="206"/>
      <c r="AT126" s="207" t="s">
        <v>128</v>
      </c>
      <c r="AU126" s="207" t="s">
        <v>81</v>
      </c>
      <c r="AV126" s="13" t="s">
        <v>118</v>
      </c>
      <c r="AW126" s="13" t="s">
        <v>33</v>
      </c>
      <c r="AX126" s="13" t="s">
        <v>74</v>
      </c>
      <c r="AY126" s="207" t="s">
        <v>113</v>
      </c>
    </row>
    <row r="127" spans="2:65" s="10" customFormat="1" ht="29.85" customHeight="1">
      <c r="B127" s="154"/>
      <c r="D127" s="165" t="s">
        <v>68</v>
      </c>
      <c r="E127" s="166" t="s">
        <v>139</v>
      </c>
      <c r="F127" s="166" t="s">
        <v>191</v>
      </c>
      <c r="I127" s="157"/>
      <c r="J127" s="167">
        <f>BK127</f>
        <v>0</v>
      </c>
      <c r="L127" s="154"/>
      <c r="M127" s="159"/>
      <c r="N127" s="160"/>
      <c r="O127" s="160"/>
      <c r="P127" s="161">
        <f>P128</f>
        <v>0</v>
      </c>
      <c r="Q127" s="160"/>
      <c r="R127" s="161">
        <f>R128</f>
        <v>0.36151500000000003</v>
      </c>
      <c r="S127" s="160"/>
      <c r="T127" s="162">
        <f>T128</f>
        <v>0</v>
      </c>
      <c r="AR127" s="155" t="s">
        <v>74</v>
      </c>
      <c r="AT127" s="163" t="s">
        <v>68</v>
      </c>
      <c r="AU127" s="163" t="s">
        <v>74</v>
      </c>
      <c r="AY127" s="155" t="s">
        <v>113</v>
      </c>
      <c r="BK127" s="164">
        <f>BK128</f>
        <v>0</v>
      </c>
    </row>
    <row r="128" spans="2:65" s="1" customFormat="1" ht="31.5" customHeight="1">
      <c r="B128" s="168"/>
      <c r="C128" s="169" t="s">
        <v>192</v>
      </c>
      <c r="D128" s="169" t="s">
        <v>115</v>
      </c>
      <c r="E128" s="170" t="s">
        <v>193</v>
      </c>
      <c r="F128" s="171" t="s">
        <v>616</v>
      </c>
      <c r="G128" s="172" t="s">
        <v>132</v>
      </c>
      <c r="H128" s="173">
        <v>1.5</v>
      </c>
      <c r="I128" s="174"/>
      <c r="J128" s="175">
        <f>ROUND(I128*H128,2)</f>
        <v>0</v>
      </c>
      <c r="K128" s="171"/>
      <c r="L128" s="40"/>
      <c r="M128" s="176" t="s">
        <v>5</v>
      </c>
      <c r="N128" s="177" t="s">
        <v>40</v>
      </c>
      <c r="O128" s="41"/>
      <c r="P128" s="178">
        <f>O128*H128</f>
        <v>0</v>
      </c>
      <c r="Q128" s="178">
        <v>0.24101</v>
      </c>
      <c r="R128" s="178">
        <f>Q128*H128</f>
        <v>0.36151500000000003</v>
      </c>
      <c r="S128" s="178">
        <v>0</v>
      </c>
      <c r="T128" s="179">
        <f>S128*H128</f>
        <v>0</v>
      </c>
      <c r="AR128" s="23" t="s">
        <v>118</v>
      </c>
      <c r="AT128" s="23" t="s">
        <v>115</v>
      </c>
      <c r="AU128" s="23" t="s">
        <v>81</v>
      </c>
      <c r="AY128" s="23" t="s">
        <v>113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23" t="s">
        <v>74</v>
      </c>
      <c r="BK128" s="180">
        <f>ROUND(I128*H128,2)</f>
        <v>0</v>
      </c>
      <c r="BL128" s="23" t="s">
        <v>118</v>
      </c>
      <c r="BM128" s="23" t="s">
        <v>194</v>
      </c>
    </row>
    <row r="129" spans="2:65" s="10" customFormat="1" ht="29.85" customHeight="1">
      <c r="B129" s="154"/>
      <c r="D129" s="165" t="s">
        <v>68</v>
      </c>
      <c r="E129" s="166" t="s">
        <v>147</v>
      </c>
      <c r="F129" s="166" t="s">
        <v>195</v>
      </c>
      <c r="I129" s="157"/>
      <c r="J129" s="167">
        <f>BK129</f>
        <v>0</v>
      </c>
      <c r="L129" s="154"/>
      <c r="M129" s="159"/>
      <c r="N129" s="160"/>
      <c r="O129" s="160"/>
      <c r="P129" s="161">
        <f>SUM(P130:P242)</f>
        <v>0</v>
      </c>
      <c r="Q129" s="160"/>
      <c r="R129" s="161">
        <f>SUM(R130:R242)</f>
        <v>0.7869980000000002</v>
      </c>
      <c r="S129" s="160"/>
      <c r="T129" s="162">
        <f>SUM(T130:T242)</f>
        <v>0.23149999999999998</v>
      </c>
      <c r="AR129" s="155" t="s">
        <v>74</v>
      </c>
      <c r="AT129" s="163" t="s">
        <v>68</v>
      </c>
      <c r="AU129" s="163" t="s">
        <v>74</v>
      </c>
      <c r="AY129" s="155" t="s">
        <v>113</v>
      </c>
      <c r="BK129" s="164">
        <f>SUM(BK130:BK242)</f>
        <v>0</v>
      </c>
    </row>
    <row r="130" spans="2:65" s="1" customFormat="1" ht="31.5" customHeight="1">
      <c r="B130" s="168"/>
      <c r="C130" s="169" t="s">
        <v>196</v>
      </c>
      <c r="D130" s="169" t="s">
        <v>115</v>
      </c>
      <c r="E130" s="170" t="s">
        <v>197</v>
      </c>
      <c r="F130" s="171" t="s">
        <v>617</v>
      </c>
      <c r="G130" s="172" t="s">
        <v>198</v>
      </c>
      <c r="H130" s="173">
        <v>1</v>
      </c>
      <c r="I130" s="174"/>
      <c r="J130" s="175">
        <f>ROUND(I130*H130,2)</f>
        <v>0</v>
      </c>
      <c r="K130" s="171"/>
      <c r="L130" s="40"/>
      <c r="M130" s="176" t="s">
        <v>5</v>
      </c>
      <c r="N130" s="177" t="s">
        <v>40</v>
      </c>
      <c r="O130" s="41"/>
      <c r="P130" s="178">
        <f>O130*H130</f>
        <v>0</v>
      </c>
      <c r="Q130" s="178">
        <v>1.65E-3</v>
      </c>
      <c r="R130" s="178">
        <f>Q130*H130</f>
        <v>1.65E-3</v>
      </c>
      <c r="S130" s="178">
        <v>0</v>
      </c>
      <c r="T130" s="179">
        <f>S130*H130</f>
        <v>0</v>
      </c>
      <c r="AR130" s="23" t="s">
        <v>118</v>
      </c>
      <c r="AT130" s="23" t="s">
        <v>115</v>
      </c>
      <c r="AU130" s="23" t="s">
        <v>81</v>
      </c>
      <c r="AY130" s="23" t="s">
        <v>113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3" t="s">
        <v>74</v>
      </c>
      <c r="BK130" s="180">
        <f>ROUND(I130*H130,2)</f>
        <v>0</v>
      </c>
      <c r="BL130" s="23" t="s">
        <v>118</v>
      </c>
      <c r="BM130" s="23" t="s">
        <v>199</v>
      </c>
    </row>
    <row r="131" spans="2:65" s="11" customFormat="1">
      <c r="B131" s="181"/>
      <c r="D131" s="182" t="s">
        <v>128</v>
      </c>
      <c r="E131" s="183" t="s">
        <v>5</v>
      </c>
      <c r="F131" s="184" t="s">
        <v>200</v>
      </c>
      <c r="H131" s="185" t="s">
        <v>5</v>
      </c>
      <c r="I131" s="186"/>
      <c r="L131" s="181"/>
      <c r="M131" s="187"/>
      <c r="N131" s="188"/>
      <c r="O131" s="188"/>
      <c r="P131" s="188"/>
      <c r="Q131" s="188"/>
      <c r="R131" s="188"/>
      <c r="S131" s="188"/>
      <c r="T131" s="189"/>
      <c r="AT131" s="185" t="s">
        <v>128</v>
      </c>
      <c r="AU131" s="185" t="s">
        <v>81</v>
      </c>
      <c r="AV131" s="11" t="s">
        <v>74</v>
      </c>
      <c r="AW131" s="11" t="s">
        <v>33</v>
      </c>
      <c r="AX131" s="11" t="s">
        <v>69</v>
      </c>
      <c r="AY131" s="185" t="s">
        <v>113</v>
      </c>
    </row>
    <row r="132" spans="2:65" s="12" customFormat="1">
      <c r="B132" s="190"/>
      <c r="D132" s="182" t="s">
        <v>128</v>
      </c>
      <c r="E132" s="191" t="s">
        <v>5</v>
      </c>
      <c r="F132" s="192" t="s">
        <v>74</v>
      </c>
      <c r="H132" s="193">
        <v>1</v>
      </c>
      <c r="I132" s="194"/>
      <c r="L132" s="190"/>
      <c r="M132" s="195"/>
      <c r="N132" s="196"/>
      <c r="O132" s="196"/>
      <c r="P132" s="196"/>
      <c r="Q132" s="196"/>
      <c r="R132" s="196"/>
      <c r="S132" s="196"/>
      <c r="T132" s="197"/>
      <c r="AT132" s="191" t="s">
        <v>128</v>
      </c>
      <c r="AU132" s="191" t="s">
        <v>81</v>
      </c>
      <c r="AV132" s="12" t="s">
        <v>81</v>
      </c>
      <c r="AW132" s="12" t="s">
        <v>33</v>
      </c>
      <c r="AX132" s="12" t="s">
        <v>69</v>
      </c>
      <c r="AY132" s="191" t="s">
        <v>113</v>
      </c>
    </row>
    <row r="133" spans="2:65" s="13" customFormat="1">
      <c r="B133" s="198"/>
      <c r="D133" s="199" t="s">
        <v>128</v>
      </c>
      <c r="E133" s="200" t="s">
        <v>5</v>
      </c>
      <c r="F133" s="201" t="s">
        <v>130</v>
      </c>
      <c r="H133" s="202">
        <v>1</v>
      </c>
      <c r="I133" s="203"/>
      <c r="L133" s="198"/>
      <c r="M133" s="204"/>
      <c r="N133" s="205"/>
      <c r="O133" s="205"/>
      <c r="P133" s="205"/>
      <c r="Q133" s="205"/>
      <c r="R133" s="205"/>
      <c r="S133" s="205"/>
      <c r="T133" s="206"/>
      <c r="AT133" s="207" t="s">
        <v>128</v>
      </c>
      <c r="AU133" s="207" t="s">
        <v>81</v>
      </c>
      <c r="AV133" s="13" t="s">
        <v>118</v>
      </c>
      <c r="AW133" s="13" t="s">
        <v>33</v>
      </c>
      <c r="AX133" s="13" t="s">
        <v>74</v>
      </c>
      <c r="AY133" s="207" t="s">
        <v>113</v>
      </c>
    </row>
    <row r="134" spans="2:65" s="1" customFormat="1" ht="31.5" customHeight="1">
      <c r="B134" s="168"/>
      <c r="C134" s="208" t="s">
        <v>201</v>
      </c>
      <c r="D134" s="208" t="s">
        <v>154</v>
      </c>
      <c r="E134" s="209" t="s">
        <v>202</v>
      </c>
      <c r="F134" s="210" t="s">
        <v>618</v>
      </c>
      <c r="G134" s="211" t="s">
        <v>198</v>
      </c>
      <c r="H134" s="212">
        <v>1</v>
      </c>
      <c r="I134" s="213"/>
      <c r="J134" s="214">
        <f>ROUND(I134*H134,2)</f>
        <v>0</v>
      </c>
      <c r="K134" s="210" t="s">
        <v>5</v>
      </c>
      <c r="L134" s="215"/>
      <c r="M134" s="216" t="s">
        <v>5</v>
      </c>
      <c r="N134" s="217" t="s">
        <v>40</v>
      </c>
      <c r="O134" s="41"/>
      <c r="P134" s="178">
        <f>O134*H134</f>
        <v>0</v>
      </c>
      <c r="Q134" s="178">
        <v>1E-3</v>
      </c>
      <c r="R134" s="178">
        <f>Q134*H134</f>
        <v>1E-3</v>
      </c>
      <c r="S134" s="178">
        <v>0</v>
      </c>
      <c r="T134" s="179">
        <f>S134*H134</f>
        <v>0</v>
      </c>
      <c r="AR134" s="23" t="s">
        <v>147</v>
      </c>
      <c r="AT134" s="23" t="s">
        <v>154</v>
      </c>
      <c r="AU134" s="23" t="s">
        <v>81</v>
      </c>
      <c r="AY134" s="23" t="s">
        <v>113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23" t="s">
        <v>74</v>
      </c>
      <c r="BK134" s="180">
        <f>ROUND(I134*H134,2)</f>
        <v>0</v>
      </c>
      <c r="BL134" s="23" t="s">
        <v>118</v>
      </c>
      <c r="BM134" s="23" t="s">
        <v>203</v>
      </c>
    </row>
    <row r="135" spans="2:65" s="1" customFormat="1" ht="22.5" customHeight="1">
      <c r="B135" s="168"/>
      <c r="C135" s="208" t="s">
        <v>204</v>
      </c>
      <c r="D135" s="208" t="s">
        <v>154</v>
      </c>
      <c r="E135" s="209" t="s">
        <v>205</v>
      </c>
      <c r="F135" s="210" t="s">
        <v>619</v>
      </c>
      <c r="G135" s="211" t="s">
        <v>117</v>
      </c>
      <c r="H135" s="212">
        <v>4</v>
      </c>
      <c r="I135" s="213"/>
      <c r="J135" s="214">
        <f>ROUND(I135*H135,2)</f>
        <v>0</v>
      </c>
      <c r="K135" s="210" t="s">
        <v>5</v>
      </c>
      <c r="L135" s="215"/>
      <c r="M135" s="216" t="s">
        <v>5</v>
      </c>
      <c r="N135" s="217" t="s">
        <v>40</v>
      </c>
      <c r="O135" s="41"/>
      <c r="P135" s="178">
        <f>O135*H135</f>
        <v>0</v>
      </c>
      <c r="Q135" s="178">
        <v>1.77E-2</v>
      </c>
      <c r="R135" s="178">
        <f>Q135*H135</f>
        <v>7.0800000000000002E-2</v>
      </c>
      <c r="S135" s="178">
        <v>0</v>
      </c>
      <c r="T135" s="179">
        <f>S135*H135</f>
        <v>0</v>
      </c>
      <c r="AR135" s="23" t="s">
        <v>147</v>
      </c>
      <c r="AT135" s="23" t="s">
        <v>154</v>
      </c>
      <c r="AU135" s="23" t="s">
        <v>81</v>
      </c>
      <c r="AY135" s="23" t="s">
        <v>113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3" t="s">
        <v>74</v>
      </c>
      <c r="BK135" s="180">
        <f>ROUND(I135*H135,2)</f>
        <v>0</v>
      </c>
      <c r="BL135" s="23" t="s">
        <v>118</v>
      </c>
      <c r="BM135" s="23" t="s">
        <v>206</v>
      </c>
    </row>
    <row r="136" spans="2:65" s="1" customFormat="1" ht="22.5" customHeight="1">
      <c r="B136" s="168"/>
      <c r="C136" s="208" t="s">
        <v>207</v>
      </c>
      <c r="D136" s="208" t="s">
        <v>154</v>
      </c>
      <c r="E136" s="209" t="s">
        <v>208</v>
      </c>
      <c r="F136" s="210" t="s">
        <v>620</v>
      </c>
      <c r="G136" s="211" t="s">
        <v>198</v>
      </c>
      <c r="H136" s="212">
        <v>1</v>
      </c>
      <c r="I136" s="213"/>
      <c r="J136" s="214">
        <f>ROUND(I136*H136,2)</f>
        <v>0</v>
      </c>
      <c r="K136" s="210"/>
      <c r="L136" s="215"/>
      <c r="M136" s="216" t="s">
        <v>5</v>
      </c>
      <c r="N136" s="217" t="s">
        <v>40</v>
      </c>
      <c r="O136" s="41"/>
      <c r="P136" s="178">
        <f>O136*H136</f>
        <v>0</v>
      </c>
      <c r="Q136" s="178">
        <v>8.0000000000000002E-3</v>
      </c>
      <c r="R136" s="178">
        <f>Q136*H136</f>
        <v>8.0000000000000002E-3</v>
      </c>
      <c r="S136" s="178">
        <v>0</v>
      </c>
      <c r="T136" s="179">
        <f>S136*H136</f>
        <v>0</v>
      </c>
      <c r="AR136" s="23" t="s">
        <v>147</v>
      </c>
      <c r="AT136" s="23" t="s">
        <v>154</v>
      </c>
      <c r="AU136" s="23" t="s">
        <v>81</v>
      </c>
      <c r="AY136" s="23" t="s">
        <v>113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23" t="s">
        <v>74</v>
      </c>
      <c r="BK136" s="180">
        <f>ROUND(I136*H136,2)</f>
        <v>0</v>
      </c>
      <c r="BL136" s="23" t="s">
        <v>118</v>
      </c>
      <c r="BM136" s="23" t="s">
        <v>209</v>
      </c>
    </row>
    <row r="137" spans="2:65" s="1" customFormat="1" ht="31.5" customHeight="1">
      <c r="B137" s="168"/>
      <c r="C137" s="208" t="s">
        <v>10</v>
      </c>
      <c r="D137" s="208" t="s">
        <v>154</v>
      </c>
      <c r="E137" s="209" t="s">
        <v>210</v>
      </c>
      <c r="F137" s="210" t="s">
        <v>621</v>
      </c>
      <c r="G137" s="211" t="s">
        <v>198</v>
      </c>
      <c r="H137" s="212">
        <v>2</v>
      </c>
      <c r="I137" s="213"/>
      <c r="J137" s="214">
        <f>ROUND(I137*H137,2)</f>
        <v>0</v>
      </c>
      <c r="K137" s="210" t="s">
        <v>5</v>
      </c>
      <c r="L137" s="215"/>
      <c r="M137" s="216" t="s">
        <v>5</v>
      </c>
      <c r="N137" s="217" t="s">
        <v>40</v>
      </c>
      <c r="O137" s="41"/>
      <c r="P137" s="178">
        <f>O137*H137</f>
        <v>0</v>
      </c>
      <c r="Q137" s="178">
        <v>8.8000000000000005E-3</v>
      </c>
      <c r="R137" s="178">
        <f>Q137*H137</f>
        <v>1.7600000000000001E-2</v>
      </c>
      <c r="S137" s="178">
        <v>0</v>
      </c>
      <c r="T137" s="179">
        <f>S137*H137</f>
        <v>0</v>
      </c>
      <c r="AR137" s="23" t="s">
        <v>147</v>
      </c>
      <c r="AT137" s="23" t="s">
        <v>154</v>
      </c>
      <c r="AU137" s="23" t="s">
        <v>81</v>
      </c>
      <c r="AY137" s="23" t="s">
        <v>113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23" t="s">
        <v>74</v>
      </c>
      <c r="BK137" s="180">
        <f>ROUND(I137*H137,2)</f>
        <v>0</v>
      </c>
      <c r="BL137" s="23" t="s">
        <v>118</v>
      </c>
      <c r="BM137" s="23" t="s">
        <v>211</v>
      </c>
    </row>
    <row r="138" spans="2:65" s="1" customFormat="1" ht="31.5" customHeight="1">
      <c r="B138" s="168"/>
      <c r="C138" s="169" t="s">
        <v>212</v>
      </c>
      <c r="D138" s="169" t="s">
        <v>115</v>
      </c>
      <c r="E138" s="170" t="s">
        <v>213</v>
      </c>
      <c r="F138" s="171" t="s">
        <v>622</v>
      </c>
      <c r="G138" s="172" t="s">
        <v>117</v>
      </c>
      <c r="H138" s="173">
        <v>68.099999999999994</v>
      </c>
      <c r="I138" s="174"/>
      <c r="J138" s="175">
        <f>ROUND(I138*H138,2)</f>
        <v>0</v>
      </c>
      <c r="K138" s="171"/>
      <c r="L138" s="40"/>
      <c r="M138" s="176" t="s">
        <v>5</v>
      </c>
      <c r="N138" s="177" t="s">
        <v>40</v>
      </c>
      <c r="O138" s="41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23" t="s">
        <v>118</v>
      </c>
      <c r="AT138" s="23" t="s">
        <v>115</v>
      </c>
      <c r="AU138" s="23" t="s">
        <v>81</v>
      </c>
      <c r="AY138" s="23" t="s">
        <v>113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3" t="s">
        <v>74</v>
      </c>
      <c r="BK138" s="180">
        <f>ROUND(I138*H138,2)</f>
        <v>0</v>
      </c>
      <c r="BL138" s="23" t="s">
        <v>118</v>
      </c>
      <c r="BM138" s="23" t="s">
        <v>214</v>
      </c>
    </row>
    <row r="139" spans="2:65" s="11" customFormat="1">
      <c r="B139" s="181"/>
      <c r="D139" s="182" t="s">
        <v>128</v>
      </c>
      <c r="E139" s="183" t="s">
        <v>5</v>
      </c>
      <c r="F139" s="184" t="s">
        <v>215</v>
      </c>
      <c r="H139" s="185" t="s">
        <v>5</v>
      </c>
      <c r="I139" s="186"/>
      <c r="L139" s="181"/>
      <c r="M139" s="187"/>
      <c r="N139" s="188"/>
      <c r="O139" s="188"/>
      <c r="P139" s="188"/>
      <c r="Q139" s="188"/>
      <c r="R139" s="188"/>
      <c r="S139" s="188"/>
      <c r="T139" s="189"/>
      <c r="AT139" s="185" t="s">
        <v>128</v>
      </c>
      <c r="AU139" s="185" t="s">
        <v>81</v>
      </c>
      <c r="AV139" s="11" t="s">
        <v>74</v>
      </c>
      <c r="AW139" s="11" t="s">
        <v>33</v>
      </c>
      <c r="AX139" s="11" t="s">
        <v>69</v>
      </c>
      <c r="AY139" s="185" t="s">
        <v>113</v>
      </c>
    </row>
    <row r="140" spans="2:65" s="12" customFormat="1">
      <c r="B140" s="190"/>
      <c r="D140" s="182" t="s">
        <v>128</v>
      </c>
      <c r="E140" s="191" t="s">
        <v>5</v>
      </c>
      <c r="F140" s="192" t="s">
        <v>216</v>
      </c>
      <c r="H140" s="193">
        <v>68.099999999999994</v>
      </c>
      <c r="I140" s="194"/>
      <c r="L140" s="190"/>
      <c r="M140" s="195"/>
      <c r="N140" s="196"/>
      <c r="O140" s="196"/>
      <c r="P140" s="196"/>
      <c r="Q140" s="196"/>
      <c r="R140" s="196"/>
      <c r="S140" s="196"/>
      <c r="T140" s="197"/>
      <c r="AT140" s="191" t="s">
        <v>128</v>
      </c>
      <c r="AU140" s="191" t="s">
        <v>81</v>
      </c>
      <c r="AV140" s="12" t="s">
        <v>81</v>
      </c>
      <c r="AW140" s="12" t="s">
        <v>33</v>
      </c>
      <c r="AX140" s="12" t="s">
        <v>69</v>
      </c>
      <c r="AY140" s="191" t="s">
        <v>113</v>
      </c>
    </row>
    <row r="141" spans="2:65" s="13" customFormat="1">
      <c r="B141" s="198"/>
      <c r="D141" s="199" t="s">
        <v>128</v>
      </c>
      <c r="E141" s="200" t="s">
        <v>5</v>
      </c>
      <c r="F141" s="201" t="s">
        <v>130</v>
      </c>
      <c r="H141" s="202">
        <v>68.099999999999994</v>
      </c>
      <c r="I141" s="203"/>
      <c r="L141" s="198"/>
      <c r="M141" s="204"/>
      <c r="N141" s="205"/>
      <c r="O141" s="205"/>
      <c r="P141" s="205"/>
      <c r="Q141" s="205"/>
      <c r="R141" s="205"/>
      <c r="S141" s="205"/>
      <c r="T141" s="206"/>
      <c r="AT141" s="207" t="s">
        <v>128</v>
      </c>
      <c r="AU141" s="207" t="s">
        <v>81</v>
      </c>
      <c r="AV141" s="13" t="s">
        <v>118</v>
      </c>
      <c r="AW141" s="13" t="s">
        <v>33</v>
      </c>
      <c r="AX141" s="13" t="s">
        <v>74</v>
      </c>
      <c r="AY141" s="207" t="s">
        <v>113</v>
      </c>
    </row>
    <row r="142" spans="2:65" s="1" customFormat="1" ht="22.5" customHeight="1">
      <c r="B142" s="168"/>
      <c r="C142" s="208" t="s">
        <v>217</v>
      </c>
      <c r="D142" s="208" t="s">
        <v>154</v>
      </c>
      <c r="E142" s="209" t="s">
        <v>218</v>
      </c>
      <c r="F142" s="210" t="s">
        <v>623</v>
      </c>
      <c r="G142" s="211" t="s">
        <v>117</v>
      </c>
      <c r="H142" s="212">
        <v>68.099999999999994</v>
      </c>
      <c r="I142" s="213"/>
      <c r="J142" s="214">
        <f>ROUND(I142*H142,2)</f>
        <v>0</v>
      </c>
      <c r="K142" s="210" t="s">
        <v>5</v>
      </c>
      <c r="L142" s="215"/>
      <c r="M142" s="216" t="s">
        <v>5</v>
      </c>
      <c r="N142" s="217" t="s">
        <v>40</v>
      </c>
      <c r="O142" s="41"/>
      <c r="P142" s="178">
        <f>O142*H142</f>
        <v>0</v>
      </c>
      <c r="Q142" s="178">
        <v>4.1200000000000004E-3</v>
      </c>
      <c r="R142" s="178">
        <f>Q142*H142</f>
        <v>0.28057199999999999</v>
      </c>
      <c r="S142" s="178">
        <v>0</v>
      </c>
      <c r="T142" s="179">
        <f>S142*H142</f>
        <v>0</v>
      </c>
      <c r="AR142" s="23" t="s">
        <v>147</v>
      </c>
      <c r="AT142" s="23" t="s">
        <v>154</v>
      </c>
      <c r="AU142" s="23" t="s">
        <v>81</v>
      </c>
      <c r="AY142" s="23" t="s">
        <v>113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23" t="s">
        <v>74</v>
      </c>
      <c r="BK142" s="180">
        <f>ROUND(I142*H142,2)</f>
        <v>0</v>
      </c>
      <c r="BL142" s="23" t="s">
        <v>118</v>
      </c>
      <c r="BM142" s="23" t="s">
        <v>219</v>
      </c>
    </row>
    <row r="143" spans="2:65" s="1" customFormat="1" ht="31.5" customHeight="1">
      <c r="B143" s="168"/>
      <c r="C143" s="169" t="s">
        <v>220</v>
      </c>
      <c r="D143" s="169" t="s">
        <v>115</v>
      </c>
      <c r="E143" s="170" t="s">
        <v>221</v>
      </c>
      <c r="F143" s="171" t="s">
        <v>624</v>
      </c>
      <c r="G143" s="172" t="s">
        <v>117</v>
      </c>
      <c r="H143" s="173">
        <v>3.8</v>
      </c>
      <c r="I143" s="174"/>
      <c r="J143" s="175">
        <f>ROUND(I143*H143,2)</f>
        <v>0</v>
      </c>
      <c r="K143" s="171"/>
      <c r="L143" s="40"/>
      <c r="M143" s="176" t="s">
        <v>5</v>
      </c>
      <c r="N143" s="177" t="s">
        <v>40</v>
      </c>
      <c r="O143" s="41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AR143" s="23" t="s">
        <v>118</v>
      </c>
      <c r="AT143" s="23" t="s">
        <v>115</v>
      </c>
      <c r="AU143" s="23" t="s">
        <v>81</v>
      </c>
      <c r="AY143" s="23" t="s">
        <v>113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23" t="s">
        <v>74</v>
      </c>
      <c r="BK143" s="180">
        <f>ROUND(I143*H143,2)</f>
        <v>0</v>
      </c>
      <c r="BL143" s="23" t="s">
        <v>118</v>
      </c>
      <c r="BM143" s="23" t="s">
        <v>222</v>
      </c>
    </row>
    <row r="144" spans="2:65" s="11" customFormat="1">
      <c r="B144" s="181"/>
      <c r="D144" s="182" t="s">
        <v>128</v>
      </c>
      <c r="E144" s="183" t="s">
        <v>5</v>
      </c>
      <c r="F144" s="184" t="s">
        <v>223</v>
      </c>
      <c r="H144" s="185" t="s">
        <v>5</v>
      </c>
      <c r="I144" s="186"/>
      <c r="L144" s="181"/>
      <c r="M144" s="187"/>
      <c r="N144" s="188"/>
      <c r="O144" s="188"/>
      <c r="P144" s="188"/>
      <c r="Q144" s="188"/>
      <c r="R144" s="188"/>
      <c r="S144" s="188"/>
      <c r="T144" s="189"/>
      <c r="AT144" s="185" t="s">
        <v>128</v>
      </c>
      <c r="AU144" s="185" t="s">
        <v>81</v>
      </c>
      <c r="AV144" s="11" t="s">
        <v>74</v>
      </c>
      <c r="AW144" s="11" t="s">
        <v>33</v>
      </c>
      <c r="AX144" s="11" t="s">
        <v>69</v>
      </c>
      <c r="AY144" s="185" t="s">
        <v>113</v>
      </c>
    </row>
    <row r="145" spans="2:65" s="12" customFormat="1">
      <c r="B145" s="190"/>
      <c r="D145" s="182" t="s">
        <v>128</v>
      </c>
      <c r="E145" s="191" t="s">
        <v>5</v>
      </c>
      <c r="F145" s="192" t="s">
        <v>224</v>
      </c>
      <c r="H145" s="193">
        <v>3.8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128</v>
      </c>
      <c r="AU145" s="191" t="s">
        <v>81</v>
      </c>
      <c r="AV145" s="12" t="s">
        <v>81</v>
      </c>
      <c r="AW145" s="12" t="s">
        <v>33</v>
      </c>
      <c r="AX145" s="12" t="s">
        <v>69</v>
      </c>
      <c r="AY145" s="191" t="s">
        <v>113</v>
      </c>
    </row>
    <row r="146" spans="2:65" s="13" customFormat="1">
      <c r="B146" s="198"/>
      <c r="D146" s="199" t="s">
        <v>128</v>
      </c>
      <c r="E146" s="200" t="s">
        <v>5</v>
      </c>
      <c r="F146" s="201" t="s">
        <v>130</v>
      </c>
      <c r="H146" s="202">
        <v>3.8</v>
      </c>
      <c r="I146" s="203"/>
      <c r="L146" s="198"/>
      <c r="M146" s="204"/>
      <c r="N146" s="205"/>
      <c r="O146" s="205"/>
      <c r="P146" s="205"/>
      <c r="Q146" s="205"/>
      <c r="R146" s="205"/>
      <c r="S146" s="205"/>
      <c r="T146" s="206"/>
      <c r="AT146" s="207" t="s">
        <v>128</v>
      </c>
      <c r="AU146" s="207" t="s">
        <v>81</v>
      </c>
      <c r="AV146" s="13" t="s">
        <v>118</v>
      </c>
      <c r="AW146" s="13" t="s">
        <v>33</v>
      </c>
      <c r="AX146" s="13" t="s">
        <v>74</v>
      </c>
      <c r="AY146" s="207" t="s">
        <v>113</v>
      </c>
    </row>
    <row r="147" spans="2:65" s="1" customFormat="1" ht="22.5" customHeight="1">
      <c r="B147" s="168"/>
      <c r="C147" s="208" t="s">
        <v>225</v>
      </c>
      <c r="D147" s="208" t="s">
        <v>154</v>
      </c>
      <c r="E147" s="209" t="s">
        <v>226</v>
      </c>
      <c r="F147" s="210" t="s">
        <v>604</v>
      </c>
      <c r="G147" s="211" t="s">
        <v>117</v>
      </c>
      <c r="H147" s="212">
        <v>3.8</v>
      </c>
      <c r="I147" s="213"/>
      <c r="J147" s="214">
        <f>ROUND(I147*H147,2)</f>
        <v>0</v>
      </c>
      <c r="K147" s="210" t="s">
        <v>5</v>
      </c>
      <c r="L147" s="215"/>
      <c r="M147" s="216" t="s">
        <v>5</v>
      </c>
      <c r="N147" s="217" t="s">
        <v>40</v>
      </c>
      <c r="O147" s="41"/>
      <c r="P147" s="178">
        <f>O147*H147</f>
        <v>0</v>
      </c>
      <c r="Q147" s="178">
        <v>7.1199999999999996E-3</v>
      </c>
      <c r="R147" s="178">
        <f>Q147*H147</f>
        <v>2.7055999999999997E-2</v>
      </c>
      <c r="S147" s="178">
        <v>0</v>
      </c>
      <c r="T147" s="179">
        <f>S147*H147</f>
        <v>0</v>
      </c>
      <c r="AR147" s="23" t="s">
        <v>147</v>
      </c>
      <c r="AT147" s="23" t="s">
        <v>154</v>
      </c>
      <c r="AU147" s="23" t="s">
        <v>81</v>
      </c>
      <c r="AY147" s="23" t="s">
        <v>113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23" t="s">
        <v>74</v>
      </c>
      <c r="BK147" s="180">
        <f>ROUND(I147*H147,2)</f>
        <v>0</v>
      </c>
      <c r="BL147" s="23" t="s">
        <v>118</v>
      </c>
      <c r="BM147" s="23" t="s">
        <v>227</v>
      </c>
    </row>
    <row r="148" spans="2:65" s="1" customFormat="1" ht="31.5" customHeight="1">
      <c r="B148" s="168"/>
      <c r="C148" s="169" t="s">
        <v>228</v>
      </c>
      <c r="D148" s="169" t="s">
        <v>115</v>
      </c>
      <c r="E148" s="170" t="s">
        <v>229</v>
      </c>
      <c r="F148" s="171" t="s">
        <v>625</v>
      </c>
      <c r="G148" s="172" t="s">
        <v>198</v>
      </c>
      <c r="H148" s="173">
        <v>15</v>
      </c>
      <c r="I148" s="174"/>
      <c r="J148" s="175">
        <f>ROUND(I148*H148,2)</f>
        <v>0</v>
      </c>
      <c r="K148" s="171"/>
      <c r="L148" s="40"/>
      <c r="M148" s="176" t="s">
        <v>5</v>
      </c>
      <c r="N148" s="177" t="s">
        <v>40</v>
      </c>
      <c r="O148" s="41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AR148" s="23" t="s">
        <v>118</v>
      </c>
      <c r="AT148" s="23" t="s">
        <v>115</v>
      </c>
      <c r="AU148" s="23" t="s">
        <v>81</v>
      </c>
      <c r="AY148" s="23" t="s">
        <v>113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23" t="s">
        <v>74</v>
      </c>
      <c r="BK148" s="180">
        <f>ROUND(I148*H148,2)</f>
        <v>0</v>
      </c>
      <c r="BL148" s="23" t="s">
        <v>118</v>
      </c>
      <c r="BM148" s="23" t="s">
        <v>230</v>
      </c>
    </row>
    <row r="149" spans="2:65" s="11" customFormat="1">
      <c r="B149" s="181"/>
      <c r="D149" s="182" t="s">
        <v>128</v>
      </c>
      <c r="E149" s="183" t="s">
        <v>5</v>
      </c>
      <c r="F149" s="184" t="s">
        <v>231</v>
      </c>
      <c r="H149" s="185" t="s">
        <v>5</v>
      </c>
      <c r="I149" s="186"/>
      <c r="L149" s="181"/>
      <c r="M149" s="187"/>
      <c r="N149" s="188"/>
      <c r="O149" s="188"/>
      <c r="P149" s="188"/>
      <c r="Q149" s="188"/>
      <c r="R149" s="188"/>
      <c r="S149" s="188"/>
      <c r="T149" s="189"/>
      <c r="AT149" s="185" t="s">
        <v>128</v>
      </c>
      <c r="AU149" s="185" t="s">
        <v>81</v>
      </c>
      <c r="AV149" s="11" t="s">
        <v>74</v>
      </c>
      <c r="AW149" s="11" t="s">
        <v>33</v>
      </c>
      <c r="AX149" s="11" t="s">
        <v>69</v>
      </c>
      <c r="AY149" s="185" t="s">
        <v>113</v>
      </c>
    </row>
    <row r="150" spans="2:65" s="12" customFormat="1">
      <c r="B150" s="190"/>
      <c r="D150" s="182" t="s">
        <v>128</v>
      </c>
      <c r="E150" s="191" t="s">
        <v>5</v>
      </c>
      <c r="F150" s="192" t="s">
        <v>139</v>
      </c>
      <c r="H150" s="193">
        <v>6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128</v>
      </c>
      <c r="AU150" s="191" t="s">
        <v>81</v>
      </c>
      <c r="AV150" s="12" t="s">
        <v>81</v>
      </c>
      <c r="AW150" s="12" t="s">
        <v>33</v>
      </c>
      <c r="AX150" s="12" t="s">
        <v>69</v>
      </c>
      <c r="AY150" s="191" t="s">
        <v>113</v>
      </c>
    </row>
    <row r="151" spans="2:65" s="11" customFormat="1">
      <c r="B151" s="181"/>
      <c r="D151" s="182" t="s">
        <v>128</v>
      </c>
      <c r="E151" s="183" t="s">
        <v>5</v>
      </c>
      <c r="F151" s="184" t="s">
        <v>232</v>
      </c>
      <c r="H151" s="185" t="s">
        <v>5</v>
      </c>
      <c r="I151" s="186"/>
      <c r="L151" s="181"/>
      <c r="M151" s="187"/>
      <c r="N151" s="188"/>
      <c r="O151" s="188"/>
      <c r="P151" s="188"/>
      <c r="Q151" s="188"/>
      <c r="R151" s="188"/>
      <c r="S151" s="188"/>
      <c r="T151" s="189"/>
      <c r="AT151" s="185" t="s">
        <v>128</v>
      </c>
      <c r="AU151" s="185" t="s">
        <v>81</v>
      </c>
      <c r="AV151" s="11" t="s">
        <v>74</v>
      </c>
      <c r="AW151" s="11" t="s">
        <v>33</v>
      </c>
      <c r="AX151" s="11" t="s">
        <v>69</v>
      </c>
      <c r="AY151" s="185" t="s">
        <v>113</v>
      </c>
    </row>
    <row r="152" spans="2:65" s="12" customFormat="1">
      <c r="B152" s="190"/>
      <c r="D152" s="182" t="s">
        <v>128</v>
      </c>
      <c r="E152" s="191" t="s">
        <v>5</v>
      </c>
      <c r="F152" s="192" t="s">
        <v>81</v>
      </c>
      <c r="H152" s="193">
        <v>2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1" t="s">
        <v>128</v>
      </c>
      <c r="AU152" s="191" t="s">
        <v>81</v>
      </c>
      <c r="AV152" s="12" t="s">
        <v>81</v>
      </c>
      <c r="AW152" s="12" t="s">
        <v>33</v>
      </c>
      <c r="AX152" s="12" t="s">
        <v>69</v>
      </c>
      <c r="AY152" s="191" t="s">
        <v>113</v>
      </c>
    </row>
    <row r="153" spans="2:65" s="11" customFormat="1">
      <c r="B153" s="181"/>
      <c r="D153" s="182" t="s">
        <v>128</v>
      </c>
      <c r="E153" s="183" t="s">
        <v>5</v>
      </c>
      <c r="F153" s="184" t="s">
        <v>233</v>
      </c>
      <c r="H153" s="185" t="s">
        <v>5</v>
      </c>
      <c r="I153" s="186"/>
      <c r="L153" s="181"/>
      <c r="M153" s="187"/>
      <c r="N153" s="188"/>
      <c r="O153" s="188"/>
      <c r="P153" s="188"/>
      <c r="Q153" s="188"/>
      <c r="R153" s="188"/>
      <c r="S153" s="188"/>
      <c r="T153" s="189"/>
      <c r="AT153" s="185" t="s">
        <v>128</v>
      </c>
      <c r="AU153" s="185" t="s">
        <v>81</v>
      </c>
      <c r="AV153" s="11" t="s">
        <v>74</v>
      </c>
      <c r="AW153" s="11" t="s">
        <v>33</v>
      </c>
      <c r="AX153" s="11" t="s">
        <v>69</v>
      </c>
      <c r="AY153" s="185" t="s">
        <v>113</v>
      </c>
    </row>
    <row r="154" spans="2:65" s="12" customFormat="1">
      <c r="B154" s="190"/>
      <c r="D154" s="182" t="s">
        <v>128</v>
      </c>
      <c r="E154" s="191" t="s">
        <v>5</v>
      </c>
      <c r="F154" s="192" t="s">
        <v>74</v>
      </c>
      <c r="H154" s="193">
        <v>1</v>
      </c>
      <c r="I154" s="194"/>
      <c r="L154" s="190"/>
      <c r="M154" s="195"/>
      <c r="N154" s="196"/>
      <c r="O154" s="196"/>
      <c r="P154" s="196"/>
      <c r="Q154" s="196"/>
      <c r="R154" s="196"/>
      <c r="S154" s="196"/>
      <c r="T154" s="197"/>
      <c r="AT154" s="191" t="s">
        <v>128</v>
      </c>
      <c r="AU154" s="191" t="s">
        <v>81</v>
      </c>
      <c r="AV154" s="12" t="s">
        <v>81</v>
      </c>
      <c r="AW154" s="12" t="s">
        <v>33</v>
      </c>
      <c r="AX154" s="12" t="s">
        <v>69</v>
      </c>
      <c r="AY154" s="191" t="s">
        <v>113</v>
      </c>
    </row>
    <row r="155" spans="2:65" s="11" customFormat="1">
      <c r="B155" s="181"/>
      <c r="D155" s="182" t="s">
        <v>128</v>
      </c>
      <c r="E155" s="183" t="s">
        <v>5</v>
      </c>
      <c r="F155" s="184" t="s">
        <v>234</v>
      </c>
      <c r="H155" s="185" t="s">
        <v>5</v>
      </c>
      <c r="I155" s="186"/>
      <c r="L155" s="181"/>
      <c r="M155" s="187"/>
      <c r="N155" s="188"/>
      <c r="O155" s="188"/>
      <c r="P155" s="188"/>
      <c r="Q155" s="188"/>
      <c r="R155" s="188"/>
      <c r="S155" s="188"/>
      <c r="T155" s="189"/>
      <c r="AT155" s="185" t="s">
        <v>128</v>
      </c>
      <c r="AU155" s="185" t="s">
        <v>81</v>
      </c>
      <c r="AV155" s="11" t="s">
        <v>74</v>
      </c>
      <c r="AW155" s="11" t="s">
        <v>33</v>
      </c>
      <c r="AX155" s="11" t="s">
        <v>69</v>
      </c>
      <c r="AY155" s="185" t="s">
        <v>113</v>
      </c>
    </row>
    <row r="156" spans="2:65" s="12" customFormat="1">
      <c r="B156" s="190"/>
      <c r="D156" s="182" t="s">
        <v>128</v>
      </c>
      <c r="E156" s="191" t="s">
        <v>5</v>
      </c>
      <c r="F156" s="192" t="s">
        <v>124</v>
      </c>
      <c r="H156" s="193">
        <v>3</v>
      </c>
      <c r="I156" s="19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128</v>
      </c>
      <c r="AU156" s="191" t="s">
        <v>81</v>
      </c>
      <c r="AV156" s="12" t="s">
        <v>81</v>
      </c>
      <c r="AW156" s="12" t="s">
        <v>33</v>
      </c>
      <c r="AX156" s="12" t="s">
        <v>69</v>
      </c>
      <c r="AY156" s="191" t="s">
        <v>113</v>
      </c>
    </row>
    <row r="157" spans="2:65" s="11" customFormat="1">
      <c r="B157" s="181"/>
      <c r="D157" s="182" t="s">
        <v>128</v>
      </c>
      <c r="E157" s="183" t="s">
        <v>5</v>
      </c>
      <c r="F157" s="184" t="s">
        <v>235</v>
      </c>
      <c r="H157" s="185" t="s">
        <v>5</v>
      </c>
      <c r="I157" s="186"/>
      <c r="L157" s="181"/>
      <c r="M157" s="187"/>
      <c r="N157" s="188"/>
      <c r="O157" s="188"/>
      <c r="P157" s="188"/>
      <c r="Q157" s="188"/>
      <c r="R157" s="188"/>
      <c r="S157" s="188"/>
      <c r="T157" s="189"/>
      <c r="AT157" s="185" t="s">
        <v>128</v>
      </c>
      <c r="AU157" s="185" t="s">
        <v>81</v>
      </c>
      <c r="AV157" s="11" t="s">
        <v>74</v>
      </c>
      <c r="AW157" s="11" t="s">
        <v>33</v>
      </c>
      <c r="AX157" s="11" t="s">
        <v>69</v>
      </c>
      <c r="AY157" s="185" t="s">
        <v>113</v>
      </c>
    </row>
    <row r="158" spans="2:65" s="12" customFormat="1">
      <c r="B158" s="190"/>
      <c r="D158" s="182" t="s">
        <v>128</v>
      </c>
      <c r="E158" s="191" t="s">
        <v>5</v>
      </c>
      <c r="F158" s="192" t="s">
        <v>124</v>
      </c>
      <c r="H158" s="193">
        <v>3</v>
      </c>
      <c r="I158" s="194"/>
      <c r="L158" s="190"/>
      <c r="M158" s="195"/>
      <c r="N158" s="196"/>
      <c r="O158" s="196"/>
      <c r="P158" s="196"/>
      <c r="Q158" s="196"/>
      <c r="R158" s="196"/>
      <c r="S158" s="196"/>
      <c r="T158" s="197"/>
      <c r="AT158" s="191" t="s">
        <v>128</v>
      </c>
      <c r="AU158" s="191" t="s">
        <v>81</v>
      </c>
      <c r="AV158" s="12" t="s">
        <v>81</v>
      </c>
      <c r="AW158" s="12" t="s">
        <v>33</v>
      </c>
      <c r="AX158" s="12" t="s">
        <v>69</v>
      </c>
      <c r="AY158" s="191" t="s">
        <v>113</v>
      </c>
    </row>
    <row r="159" spans="2:65" s="13" customFormat="1">
      <c r="B159" s="198"/>
      <c r="D159" s="199" t="s">
        <v>128</v>
      </c>
      <c r="E159" s="200" t="s">
        <v>5</v>
      </c>
      <c r="F159" s="201" t="s">
        <v>130</v>
      </c>
      <c r="H159" s="202">
        <v>15</v>
      </c>
      <c r="I159" s="203"/>
      <c r="L159" s="198"/>
      <c r="M159" s="204"/>
      <c r="N159" s="205"/>
      <c r="O159" s="205"/>
      <c r="P159" s="205"/>
      <c r="Q159" s="205"/>
      <c r="R159" s="205"/>
      <c r="S159" s="205"/>
      <c r="T159" s="206"/>
      <c r="AT159" s="207" t="s">
        <v>128</v>
      </c>
      <c r="AU159" s="207" t="s">
        <v>81</v>
      </c>
      <c r="AV159" s="13" t="s">
        <v>118</v>
      </c>
      <c r="AW159" s="13" t="s">
        <v>33</v>
      </c>
      <c r="AX159" s="13" t="s">
        <v>74</v>
      </c>
      <c r="AY159" s="207" t="s">
        <v>113</v>
      </c>
    </row>
    <row r="160" spans="2:65" s="1" customFormat="1" ht="22.5" customHeight="1">
      <c r="B160" s="168"/>
      <c r="C160" s="208" t="s">
        <v>236</v>
      </c>
      <c r="D160" s="208" t="s">
        <v>154</v>
      </c>
      <c r="E160" s="209" t="s">
        <v>237</v>
      </c>
      <c r="F160" s="210" t="s">
        <v>626</v>
      </c>
      <c r="G160" s="211" t="s">
        <v>198</v>
      </c>
      <c r="H160" s="212">
        <v>3</v>
      </c>
      <c r="I160" s="213"/>
      <c r="J160" s="214">
        <f>ROUND(I160*H160,2)</f>
        <v>0</v>
      </c>
      <c r="K160" s="210" t="s">
        <v>5</v>
      </c>
      <c r="L160" s="215"/>
      <c r="M160" s="216" t="s">
        <v>5</v>
      </c>
      <c r="N160" s="217" t="s">
        <v>40</v>
      </c>
      <c r="O160" s="41"/>
      <c r="P160" s="178">
        <f>O160*H160</f>
        <v>0</v>
      </c>
      <c r="Q160" s="178">
        <v>6.4000000000000005E-4</v>
      </c>
      <c r="R160" s="178">
        <f>Q160*H160</f>
        <v>1.9200000000000003E-3</v>
      </c>
      <c r="S160" s="178">
        <v>0</v>
      </c>
      <c r="T160" s="179">
        <f>S160*H160</f>
        <v>0</v>
      </c>
      <c r="AR160" s="23" t="s">
        <v>147</v>
      </c>
      <c r="AT160" s="23" t="s">
        <v>154</v>
      </c>
      <c r="AU160" s="23" t="s">
        <v>81</v>
      </c>
      <c r="AY160" s="23" t="s">
        <v>113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23" t="s">
        <v>74</v>
      </c>
      <c r="BK160" s="180">
        <f>ROUND(I160*H160,2)</f>
        <v>0</v>
      </c>
      <c r="BL160" s="23" t="s">
        <v>118</v>
      </c>
      <c r="BM160" s="23" t="s">
        <v>238</v>
      </c>
    </row>
    <row r="161" spans="2:65" s="1" customFormat="1" ht="22.5" customHeight="1">
      <c r="B161" s="168"/>
      <c r="C161" s="208" t="s">
        <v>239</v>
      </c>
      <c r="D161" s="208" t="s">
        <v>154</v>
      </c>
      <c r="E161" s="209" t="s">
        <v>240</v>
      </c>
      <c r="F161" s="210" t="s">
        <v>627</v>
      </c>
      <c r="G161" s="211" t="s">
        <v>198</v>
      </c>
      <c r="H161" s="212">
        <v>6</v>
      </c>
      <c r="I161" s="213"/>
      <c r="J161" s="214">
        <f>ROUND(I161*H161,2)</f>
        <v>0</v>
      </c>
      <c r="K161" s="210"/>
      <c r="L161" s="215"/>
      <c r="M161" s="216" t="s">
        <v>5</v>
      </c>
      <c r="N161" s="217" t="s">
        <v>40</v>
      </c>
      <c r="O161" s="41"/>
      <c r="P161" s="178">
        <f>O161*H161</f>
        <v>0</v>
      </c>
      <c r="Q161" s="178">
        <v>8.8000000000000003E-4</v>
      </c>
      <c r="R161" s="178">
        <f>Q161*H161</f>
        <v>5.28E-3</v>
      </c>
      <c r="S161" s="178">
        <v>0</v>
      </c>
      <c r="T161" s="179">
        <f>S161*H161</f>
        <v>0</v>
      </c>
      <c r="AR161" s="23" t="s">
        <v>147</v>
      </c>
      <c r="AT161" s="23" t="s">
        <v>154</v>
      </c>
      <c r="AU161" s="23" t="s">
        <v>81</v>
      </c>
      <c r="AY161" s="23" t="s">
        <v>113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3" t="s">
        <v>74</v>
      </c>
      <c r="BK161" s="180">
        <f>ROUND(I161*H161,2)</f>
        <v>0</v>
      </c>
      <c r="BL161" s="23" t="s">
        <v>118</v>
      </c>
      <c r="BM161" s="23" t="s">
        <v>241</v>
      </c>
    </row>
    <row r="162" spans="2:65" s="1" customFormat="1" ht="22.5" customHeight="1">
      <c r="B162" s="168"/>
      <c r="C162" s="208" t="s">
        <v>242</v>
      </c>
      <c r="D162" s="208" t="s">
        <v>154</v>
      </c>
      <c r="E162" s="209" t="s">
        <v>243</v>
      </c>
      <c r="F162" s="210" t="s">
        <v>628</v>
      </c>
      <c r="G162" s="211" t="s">
        <v>198</v>
      </c>
      <c r="H162" s="212">
        <v>3</v>
      </c>
      <c r="I162" s="213"/>
      <c r="J162" s="214">
        <f>ROUND(I162*H162,2)</f>
        <v>0</v>
      </c>
      <c r="K162" s="210"/>
      <c r="L162" s="215"/>
      <c r="M162" s="216" t="s">
        <v>5</v>
      </c>
      <c r="N162" s="217" t="s">
        <v>40</v>
      </c>
      <c r="O162" s="41"/>
      <c r="P162" s="178">
        <f>O162*H162</f>
        <v>0</v>
      </c>
      <c r="Q162" s="178">
        <v>8.4000000000000003E-4</v>
      </c>
      <c r="R162" s="178">
        <f>Q162*H162</f>
        <v>2.5200000000000001E-3</v>
      </c>
      <c r="S162" s="178">
        <v>0</v>
      </c>
      <c r="T162" s="179">
        <f>S162*H162</f>
        <v>0</v>
      </c>
      <c r="AR162" s="23" t="s">
        <v>147</v>
      </c>
      <c r="AT162" s="23" t="s">
        <v>154</v>
      </c>
      <c r="AU162" s="23" t="s">
        <v>81</v>
      </c>
      <c r="AY162" s="23" t="s">
        <v>113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23" t="s">
        <v>74</v>
      </c>
      <c r="BK162" s="180">
        <f>ROUND(I162*H162,2)</f>
        <v>0</v>
      </c>
      <c r="BL162" s="23" t="s">
        <v>118</v>
      </c>
      <c r="BM162" s="23" t="s">
        <v>244</v>
      </c>
    </row>
    <row r="163" spans="2:65" s="1" customFormat="1" ht="22.5" customHeight="1">
      <c r="B163" s="168"/>
      <c r="C163" s="208" t="s">
        <v>245</v>
      </c>
      <c r="D163" s="208" t="s">
        <v>154</v>
      </c>
      <c r="E163" s="209" t="s">
        <v>246</v>
      </c>
      <c r="F163" s="210" t="s">
        <v>629</v>
      </c>
      <c r="G163" s="211" t="s">
        <v>198</v>
      </c>
      <c r="H163" s="212">
        <v>3</v>
      </c>
      <c r="I163" s="213"/>
      <c r="J163" s="214">
        <f>ROUND(I163*H163,2)</f>
        <v>0</v>
      </c>
      <c r="K163" s="210"/>
      <c r="L163" s="215"/>
      <c r="M163" s="216" t="s">
        <v>5</v>
      </c>
      <c r="N163" s="217" t="s">
        <v>40</v>
      </c>
      <c r="O163" s="41"/>
      <c r="P163" s="178">
        <f>O163*H163</f>
        <v>0</v>
      </c>
      <c r="Q163" s="178">
        <v>1.98E-3</v>
      </c>
      <c r="R163" s="178">
        <f>Q163*H163</f>
        <v>5.94E-3</v>
      </c>
      <c r="S163" s="178">
        <v>0</v>
      </c>
      <c r="T163" s="179">
        <f>S163*H163</f>
        <v>0</v>
      </c>
      <c r="AR163" s="23" t="s">
        <v>147</v>
      </c>
      <c r="AT163" s="23" t="s">
        <v>154</v>
      </c>
      <c r="AU163" s="23" t="s">
        <v>81</v>
      </c>
      <c r="AY163" s="23" t="s">
        <v>113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23" t="s">
        <v>74</v>
      </c>
      <c r="BK163" s="180">
        <f>ROUND(I163*H163,2)</f>
        <v>0</v>
      </c>
      <c r="BL163" s="23" t="s">
        <v>118</v>
      </c>
      <c r="BM163" s="23" t="s">
        <v>247</v>
      </c>
    </row>
    <row r="164" spans="2:65" s="1" customFormat="1" ht="22.5" customHeight="1">
      <c r="B164" s="168"/>
      <c r="C164" s="208" t="s">
        <v>248</v>
      </c>
      <c r="D164" s="208" t="s">
        <v>154</v>
      </c>
      <c r="E164" s="209" t="s">
        <v>249</v>
      </c>
      <c r="F164" s="210" t="s">
        <v>630</v>
      </c>
      <c r="G164" s="211" t="s">
        <v>198</v>
      </c>
      <c r="H164" s="212">
        <v>3</v>
      </c>
      <c r="I164" s="213"/>
      <c r="J164" s="214">
        <f>ROUND(I164*H164,2)</f>
        <v>0</v>
      </c>
      <c r="K164" s="210"/>
      <c r="L164" s="215"/>
      <c r="M164" s="216" t="s">
        <v>5</v>
      </c>
      <c r="N164" s="217" t="s">
        <v>40</v>
      </c>
      <c r="O164" s="41"/>
      <c r="P164" s="178">
        <f>O164*H164</f>
        <v>0</v>
      </c>
      <c r="Q164" s="178">
        <v>9.7000000000000005E-4</v>
      </c>
      <c r="R164" s="178">
        <f>Q164*H164</f>
        <v>2.9100000000000003E-3</v>
      </c>
      <c r="S164" s="178">
        <v>0</v>
      </c>
      <c r="T164" s="179">
        <f>S164*H164</f>
        <v>0</v>
      </c>
      <c r="AR164" s="23" t="s">
        <v>147</v>
      </c>
      <c r="AT164" s="23" t="s">
        <v>154</v>
      </c>
      <c r="AU164" s="23" t="s">
        <v>81</v>
      </c>
      <c r="AY164" s="23" t="s">
        <v>113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23" t="s">
        <v>74</v>
      </c>
      <c r="BK164" s="180">
        <f>ROUND(I164*H164,2)</f>
        <v>0</v>
      </c>
      <c r="BL164" s="23" t="s">
        <v>118</v>
      </c>
      <c r="BM164" s="23" t="s">
        <v>250</v>
      </c>
    </row>
    <row r="165" spans="2:65" s="11" customFormat="1">
      <c r="B165" s="181"/>
      <c r="D165" s="182" t="s">
        <v>128</v>
      </c>
      <c r="E165" s="183" t="s">
        <v>5</v>
      </c>
      <c r="F165" s="184" t="s">
        <v>251</v>
      </c>
      <c r="H165" s="185" t="s">
        <v>5</v>
      </c>
      <c r="I165" s="186"/>
      <c r="L165" s="181"/>
      <c r="M165" s="187"/>
      <c r="N165" s="188"/>
      <c r="O165" s="188"/>
      <c r="P165" s="188"/>
      <c r="Q165" s="188"/>
      <c r="R165" s="188"/>
      <c r="S165" s="188"/>
      <c r="T165" s="189"/>
      <c r="AT165" s="185" t="s">
        <v>128</v>
      </c>
      <c r="AU165" s="185" t="s">
        <v>81</v>
      </c>
      <c r="AV165" s="11" t="s">
        <v>74</v>
      </c>
      <c r="AW165" s="11" t="s">
        <v>33</v>
      </c>
      <c r="AX165" s="11" t="s">
        <v>69</v>
      </c>
      <c r="AY165" s="185" t="s">
        <v>113</v>
      </c>
    </row>
    <row r="166" spans="2:65" s="12" customFormat="1">
      <c r="B166" s="190"/>
      <c r="D166" s="182" t="s">
        <v>128</v>
      </c>
      <c r="E166" s="191" t="s">
        <v>5</v>
      </c>
      <c r="F166" s="192" t="s">
        <v>81</v>
      </c>
      <c r="H166" s="193">
        <v>2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128</v>
      </c>
      <c r="AU166" s="191" t="s">
        <v>81</v>
      </c>
      <c r="AV166" s="12" t="s">
        <v>81</v>
      </c>
      <c r="AW166" s="12" t="s">
        <v>33</v>
      </c>
      <c r="AX166" s="12" t="s">
        <v>69</v>
      </c>
      <c r="AY166" s="191" t="s">
        <v>113</v>
      </c>
    </row>
    <row r="167" spans="2:65" s="11" customFormat="1">
      <c r="B167" s="181"/>
      <c r="D167" s="182" t="s">
        <v>128</v>
      </c>
      <c r="E167" s="183" t="s">
        <v>5</v>
      </c>
      <c r="F167" s="184" t="s">
        <v>252</v>
      </c>
      <c r="H167" s="185" t="s">
        <v>5</v>
      </c>
      <c r="I167" s="186"/>
      <c r="L167" s="181"/>
      <c r="M167" s="187"/>
      <c r="N167" s="188"/>
      <c r="O167" s="188"/>
      <c r="P167" s="188"/>
      <c r="Q167" s="188"/>
      <c r="R167" s="188"/>
      <c r="S167" s="188"/>
      <c r="T167" s="189"/>
      <c r="AT167" s="185" t="s">
        <v>128</v>
      </c>
      <c r="AU167" s="185" t="s">
        <v>81</v>
      </c>
      <c r="AV167" s="11" t="s">
        <v>74</v>
      </c>
      <c r="AW167" s="11" t="s">
        <v>33</v>
      </c>
      <c r="AX167" s="11" t="s">
        <v>69</v>
      </c>
      <c r="AY167" s="185" t="s">
        <v>113</v>
      </c>
    </row>
    <row r="168" spans="2:65" s="12" customFormat="1">
      <c r="B168" s="190"/>
      <c r="D168" s="182" t="s">
        <v>128</v>
      </c>
      <c r="E168" s="191" t="s">
        <v>5</v>
      </c>
      <c r="F168" s="192" t="s">
        <v>74</v>
      </c>
      <c r="H168" s="193">
        <v>1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128</v>
      </c>
      <c r="AU168" s="191" t="s">
        <v>81</v>
      </c>
      <c r="AV168" s="12" t="s">
        <v>81</v>
      </c>
      <c r="AW168" s="12" t="s">
        <v>33</v>
      </c>
      <c r="AX168" s="12" t="s">
        <v>69</v>
      </c>
      <c r="AY168" s="191" t="s">
        <v>113</v>
      </c>
    </row>
    <row r="169" spans="2:65" s="13" customFormat="1">
      <c r="B169" s="198"/>
      <c r="D169" s="199" t="s">
        <v>128</v>
      </c>
      <c r="E169" s="200" t="s">
        <v>5</v>
      </c>
      <c r="F169" s="201" t="s">
        <v>130</v>
      </c>
      <c r="H169" s="202">
        <v>3</v>
      </c>
      <c r="I169" s="203"/>
      <c r="L169" s="198"/>
      <c r="M169" s="204"/>
      <c r="N169" s="205"/>
      <c r="O169" s="205"/>
      <c r="P169" s="205"/>
      <c r="Q169" s="205"/>
      <c r="R169" s="205"/>
      <c r="S169" s="205"/>
      <c r="T169" s="206"/>
      <c r="AT169" s="207" t="s">
        <v>128</v>
      </c>
      <c r="AU169" s="207" t="s">
        <v>81</v>
      </c>
      <c r="AV169" s="13" t="s">
        <v>118</v>
      </c>
      <c r="AW169" s="13" t="s">
        <v>33</v>
      </c>
      <c r="AX169" s="13" t="s">
        <v>74</v>
      </c>
      <c r="AY169" s="207" t="s">
        <v>113</v>
      </c>
    </row>
    <row r="170" spans="2:65" s="1" customFormat="1" ht="31.5" customHeight="1">
      <c r="B170" s="168"/>
      <c r="C170" s="169" t="s">
        <v>253</v>
      </c>
      <c r="D170" s="169" t="s">
        <v>115</v>
      </c>
      <c r="E170" s="170" t="s">
        <v>254</v>
      </c>
      <c r="F170" s="171" t="s">
        <v>631</v>
      </c>
      <c r="G170" s="172" t="s">
        <v>198</v>
      </c>
      <c r="H170" s="173">
        <v>2</v>
      </c>
      <c r="I170" s="174"/>
      <c r="J170" s="175">
        <f>ROUND(I170*H170,2)</f>
        <v>0</v>
      </c>
      <c r="K170" s="171"/>
      <c r="L170" s="40"/>
      <c r="M170" s="176" t="s">
        <v>5</v>
      </c>
      <c r="N170" s="177" t="s">
        <v>40</v>
      </c>
      <c r="O170" s="41"/>
      <c r="P170" s="178">
        <f>O170*H170</f>
        <v>0</v>
      </c>
      <c r="Q170" s="178">
        <v>8.5999999999999998E-4</v>
      </c>
      <c r="R170" s="178">
        <f>Q170*H170</f>
        <v>1.72E-3</v>
      </c>
      <c r="S170" s="178">
        <v>0</v>
      </c>
      <c r="T170" s="179">
        <f>S170*H170</f>
        <v>0</v>
      </c>
      <c r="AR170" s="23" t="s">
        <v>118</v>
      </c>
      <c r="AT170" s="23" t="s">
        <v>115</v>
      </c>
      <c r="AU170" s="23" t="s">
        <v>81</v>
      </c>
      <c r="AY170" s="23" t="s">
        <v>113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23" t="s">
        <v>74</v>
      </c>
      <c r="BK170" s="180">
        <f>ROUND(I170*H170,2)</f>
        <v>0</v>
      </c>
      <c r="BL170" s="23" t="s">
        <v>118</v>
      </c>
      <c r="BM170" s="23" t="s">
        <v>255</v>
      </c>
    </row>
    <row r="171" spans="2:65" s="11" customFormat="1">
      <c r="B171" s="181"/>
      <c r="D171" s="182" t="s">
        <v>128</v>
      </c>
      <c r="E171" s="183" t="s">
        <v>5</v>
      </c>
      <c r="F171" s="184" t="s">
        <v>256</v>
      </c>
      <c r="H171" s="185" t="s">
        <v>5</v>
      </c>
      <c r="I171" s="186"/>
      <c r="L171" s="181"/>
      <c r="M171" s="187"/>
      <c r="N171" s="188"/>
      <c r="O171" s="188"/>
      <c r="P171" s="188"/>
      <c r="Q171" s="188"/>
      <c r="R171" s="188"/>
      <c r="S171" s="188"/>
      <c r="T171" s="189"/>
      <c r="AT171" s="185" t="s">
        <v>128</v>
      </c>
      <c r="AU171" s="185" t="s">
        <v>81</v>
      </c>
      <c r="AV171" s="11" t="s">
        <v>74</v>
      </c>
      <c r="AW171" s="11" t="s">
        <v>33</v>
      </c>
      <c r="AX171" s="11" t="s">
        <v>69</v>
      </c>
      <c r="AY171" s="185" t="s">
        <v>113</v>
      </c>
    </row>
    <row r="172" spans="2:65" s="12" customFormat="1">
      <c r="B172" s="190"/>
      <c r="D172" s="182" t="s">
        <v>128</v>
      </c>
      <c r="E172" s="191" t="s">
        <v>5</v>
      </c>
      <c r="F172" s="192" t="s">
        <v>81</v>
      </c>
      <c r="H172" s="193">
        <v>2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128</v>
      </c>
      <c r="AU172" s="191" t="s">
        <v>81</v>
      </c>
      <c r="AV172" s="12" t="s">
        <v>81</v>
      </c>
      <c r="AW172" s="12" t="s">
        <v>33</v>
      </c>
      <c r="AX172" s="12" t="s">
        <v>69</v>
      </c>
      <c r="AY172" s="191" t="s">
        <v>113</v>
      </c>
    </row>
    <row r="173" spans="2:65" s="13" customFormat="1">
      <c r="B173" s="198"/>
      <c r="D173" s="199" t="s">
        <v>128</v>
      </c>
      <c r="E173" s="200" t="s">
        <v>5</v>
      </c>
      <c r="F173" s="201" t="s">
        <v>130</v>
      </c>
      <c r="H173" s="202">
        <v>2</v>
      </c>
      <c r="I173" s="203"/>
      <c r="L173" s="198"/>
      <c r="M173" s="204"/>
      <c r="N173" s="205"/>
      <c r="O173" s="205"/>
      <c r="P173" s="205"/>
      <c r="Q173" s="205"/>
      <c r="R173" s="205"/>
      <c r="S173" s="205"/>
      <c r="T173" s="206"/>
      <c r="AT173" s="207" t="s">
        <v>128</v>
      </c>
      <c r="AU173" s="207" t="s">
        <v>81</v>
      </c>
      <c r="AV173" s="13" t="s">
        <v>118</v>
      </c>
      <c r="AW173" s="13" t="s">
        <v>33</v>
      </c>
      <c r="AX173" s="13" t="s">
        <v>74</v>
      </c>
      <c r="AY173" s="207" t="s">
        <v>113</v>
      </c>
    </row>
    <row r="174" spans="2:65" s="1" customFormat="1" ht="22.5" customHeight="1">
      <c r="B174" s="168"/>
      <c r="C174" s="208" t="s">
        <v>257</v>
      </c>
      <c r="D174" s="208" t="s">
        <v>154</v>
      </c>
      <c r="E174" s="209" t="s">
        <v>258</v>
      </c>
      <c r="F174" s="210" t="s">
        <v>632</v>
      </c>
      <c r="G174" s="211" t="s">
        <v>259</v>
      </c>
      <c r="H174" s="212">
        <v>2</v>
      </c>
      <c r="I174" s="213"/>
      <c r="J174" s="214">
        <f>ROUND(I174*H174,2)</f>
        <v>0</v>
      </c>
      <c r="K174" s="210" t="s">
        <v>5</v>
      </c>
      <c r="L174" s="215"/>
      <c r="M174" s="216" t="s">
        <v>5</v>
      </c>
      <c r="N174" s="217" t="s">
        <v>40</v>
      </c>
      <c r="O174" s="41"/>
      <c r="P174" s="178">
        <f>O174*H174</f>
        <v>0</v>
      </c>
      <c r="Q174" s="178">
        <v>1.0999999999999999E-2</v>
      </c>
      <c r="R174" s="178">
        <f>Q174*H174</f>
        <v>2.1999999999999999E-2</v>
      </c>
      <c r="S174" s="178">
        <v>0</v>
      </c>
      <c r="T174" s="179">
        <f>S174*H174</f>
        <v>0</v>
      </c>
      <c r="AR174" s="23" t="s">
        <v>147</v>
      </c>
      <c r="AT174" s="23" t="s">
        <v>154</v>
      </c>
      <c r="AU174" s="23" t="s">
        <v>81</v>
      </c>
      <c r="AY174" s="23" t="s">
        <v>113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23" t="s">
        <v>74</v>
      </c>
      <c r="BK174" s="180">
        <f>ROUND(I174*H174,2)</f>
        <v>0</v>
      </c>
      <c r="BL174" s="23" t="s">
        <v>118</v>
      </c>
      <c r="BM174" s="23" t="s">
        <v>260</v>
      </c>
    </row>
    <row r="175" spans="2:65" s="1" customFormat="1" ht="31.5" customHeight="1">
      <c r="B175" s="168"/>
      <c r="C175" s="169" t="s">
        <v>261</v>
      </c>
      <c r="D175" s="169" t="s">
        <v>115</v>
      </c>
      <c r="E175" s="170" t="s">
        <v>262</v>
      </c>
      <c r="F175" s="171" t="s">
        <v>633</v>
      </c>
      <c r="G175" s="172" t="s">
        <v>198</v>
      </c>
      <c r="H175" s="173">
        <v>1</v>
      </c>
      <c r="I175" s="174"/>
      <c r="J175" s="175">
        <f>ROUND(I175*H175,2)</f>
        <v>0</v>
      </c>
      <c r="K175" s="171"/>
      <c r="L175" s="40"/>
      <c r="M175" s="176" t="s">
        <v>5</v>
      </c>
      <c r="N175" s="177" t="s">
        <v>40</v>
      </c>
      <c r="O175" s="41"/>
      <c r="P175" s="178">
        <f>O175*H175</f>
        <v>0</v>
      </c>
      <c r="Q175" s="178">
        <v>1.65E-3</v>
      </c>
      <c r="R175" s="178">
        <f>Q175*H175</f>
        <v>1.65E-3</v>
      </c>
      <c r="S175" s="178">
        <v>0</v>
      </c>
      <c r="T175" s="179">
        <f>S175*H175</f>
        <v>0</v>
      </c>
      <c r="AR175" s="23" t="s">
        <v>118</v>
      </c>
      <c r="AT175" s="23" t="s">
        <v>115</v>
      </c>
      <c r="AU175" s="23" t="s">
        <v>81</v>
      </c>
      <c r="AY175" s="23" t="s">
        <v>113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23" t="s">
        <v>74</v>
      </c>
      <c r="BK175" s="180">
        <f>ROUND(I175*H175,2)</f>
        <v>0</v>
      </c>
      <c r="BL175" s="23" t="s">
        <v>118</v>
      </c>
      <c r="BM175" s="23" t="s">
        <v>263</v>
      </c>
    </row>
    <row r="176" spans="2:65" s="11" customFormat="1">
      <c r="B176" s="181"/>
      <c r="D176" s="182" t="s">
        <v>128</v>
      </c>
      <c r="E176" s="183" t="s">
        <v>5</v>
      </c>
      <c r="F176" s="184" t="s">
        <v>264</v>
      </c>
      <c r="H176" s="185" t="s">
        <v>5</v>
      </c>
      <c r="I176" s="186"/>
      <c r="L176" s="181"/>
      <c r="M176" s="187"/>
      <c r="N176" s="188"/>
      <c r="O176" s="188"/>
      <c r="P176" s="188"/>
      <c r="Q176" s="188"/>
      <c r="R176" s="188"/>
      <c r="S176" s="188"/>
      <c r="T176" s="189"/>
      <c r="AT176" s="185" t="s">
        <v>128</v>
      </c>
      <c r="AU176" s="185" t="s">
        <v>81</v>
      </c>
      <c r="AV176" s="11" t="s">
        <v>74</v>
      </c>
      <c r="AW176" s="11" t="s">
        <v>33</v>
      </c>
      <c r="AX176" s="11" t="s">
        <v>69</v>
      </c>
      <c r="AY176" s="185" t="s">
        <v>113</v>
      </c>
    </row>
    <row r="177" spans="2:65" s="12" customFormat="1">
      <c r="B177" s="190"/>
      <c r="D177" s="182" t="s">
        <v>128</v>
      </c>
      <c r="E177" s="191" t="s">
        <v>5</v>
      </c>
      <c r="F177" s="192" t="s">
        <v>74</v>
      </c>
      <c r="H177" s="193">
        <v>1</v>
      </c>
      <c r="I177" s="194"/>
      <c r="L177" s="190"/>
      <c r="M177" s="195"/>
      <c r="N177" s="196"/>
      <c r="O177" s="196"/>
      <c r="P177" s="196"/>
      <c r="Q177" s="196"/>
      <c r="R177" s="196"/>
      <c r="S177" s="196"/>
      <c r="T177" s="197"/>
      <c r="AT177" s="191" t="s">
        <v>128</v>
      </c>
      <c r="AU177" s="191" t="s">
        <v>81</v>
      </c>
      <c r="AV177" s="12" t="s">
        <v>81</v>
      </c>
      <c r="AW177" s="12" t="s">
        <v>33</v>
      </c>
      <c r="AX177" s="12" t="s">
        <v>69</v>
      </c>
      <c r="AY177" s="191" t="s">
        <v>113</v>
      </c>
    </row>
    <row r="178" spans="2:65" s="13" customFormat="1">
      <c r="B178" s="198"/>
      <c r="D178" s="199" t="s">
        <v>128</v>
      </c>
      <c r="E178" s="200" t="s">
        <v>5</v>
      </c>
      <c r="F178" s="201" t="s">
        <v>130</v>
      </c>
      <c r="H178" s="202">
        <v>1</v>
      </c>
      <c r="I178" s="203"/>
      <c r="L178" s="198"/>
      <c r="M178" s="204"/>
      <c r="N178" s="205"/>
      <c r="O178" s="205"/>
      <c r="P178" s="205"/>
      <c r="Q178" s="205"/>
      <c r="R178" s="205"/>
      <c r="S178" s="205"/>
      <c r="T178" s="206"/>
      <c r="AT178" s="207" t="s">
        <v>128</v>
      </c>
      <c r="AU178" s="207" t="s">
        <v>81</v>
      </c>
      <c r="AV178" s="13" t="s">
        <v>118</v>
      </c>
      <c r="AW178" s="13" t="s">
        <v>33</v>
      </c>
      <c r="AX178" s="13" t="s">
        <v>74</v>
      </c>
      <c r="AY178" s="207" t="s">
        <v>113</v>
      </c>
    </row>
    <row r="179" spans="2:65" s="1" customFormat="1" ht="22.5" customHeight="1">
      <c r="B179" s="168"/>
      <c r="C179" s="208" t="s">
        <v>265</v>
      </c>
      <c r="D179" s="208" t="s">
        <v>154</v>
      </c>
      <c r="E179" s="209" t="s">
        <v>266</v>
      </c>
      <c r="F179" s="210" t="s">
        <v>634</v>
      </c>
      <c r="G179" s="211" t="s">
        <v>259</v>
      </c>
      <c r="H179" s="212">
        <v>1</v>
      </c>
      <c r="I179" s="213"/>
      <c r="J179" s="214">
        <f t="shared" ref="J179:J186" si="0">ROUND(I179*H179,2)</f>
        <v>0</v>
      </c>
      <c r="K179" s="210" t="s">
        <v>5</v>
      </c>
      <c r="L179" s="215"/>
      <c r="M179" s="216" t="s">
        <v>5</v>
      </c>
      <c r="N179" s="217" t="s">
        <v>40</v>
      </c>
      <c r="O179" s="41"/>
      <c r="P179" s="178">
        <f t="shared" ref="P179:P186" si="1">O179*H179</f>
        <v>0</v>
      </c>
      <c r="Q179" s="178">
        <v>1.2E-2</v>
      </c>
      <c r="R179" s="178">
        <f t="shared" ref="R179:R186" si="2">Q179*H179</f>
        <v>1.2E-2</v>
      </c>
      <c r="S179" s="178">
        <v>0</v>
      </c>
      <c r="T179" s="179">
        <f t="shared" ref="T179:T186" si="3">S179*H179</f>
        <v>0</v>
      </c>
      <c r="AR179" s="23" t="s">
        <v>147</v>
      </c>
      <c r="AT179" s="23" t="s">
        <v>154</v>
      </c>
      <c r="AU179" s="23" t="s">
        <v>81</v>
      </c>
      <c r="AY179" s="23" t="s">
        <v>113</v>
      </c>
      <c r="BE179" s="180">
        <f t="shared" ref="BE179:BE186" si="4">IF(N179="základní",J179,0)</f>
        <v>0</v>
      </c>
      <c r="BF179" s="180">
        <f t="shared" ref="BF179:BF186" si="5">IF(N179="snížená",J179,0)</f>
        <v>0</v>
      </c>
      <c r="BG179" s="180">
        <f t="shared" ref="BG179:BG186" si="6">IF(N179="zákl. přenesená",J179,0)</f>
        <v>0</v>
      </c>
      <c r="BH179" s="180">
        <f t="shared" ref="BH179:BH186" si="7">IF(N179="sníž. přenesená",J179,0)</f>
        <v>0</v>
      </c>
      <c r="BI179" s="180">
        <f t="shared" ref="BI179:BI186" si="8">IF(N179="nulová",J179,0)</f>
        <v>0</v>
      </c>
      <c r="BJ179" s="23" t="s">
        <v>74</v>
      </c>
      <c r="BK179" s="180">
        <f t="shared" ref="BK179:BK186" si="9">ROUND(I179*H179,2)</f>
        <v>0</v>
      </c>
      <c r="BL179" s="23" t="s">
        <v>118</v>
      </c>
      <c r="BM179" s="23" t="s">
        <v>267</v>
      </c>
    </row>
    <row r="180" spans="2:65" s="1" customFormat="1" ht="22.5" customHeight="1">
      <c r="B180" s="168"/>
      <c r="C180" s="208" t="s">
        <v>268</v>
      </c>
      <c r="D180" s="208" t="s">
        <v>154</v>
      </c>
      <c r="E180" s="209" t="s">
        <v>269</v>
      </c>
      <c r="F180" s="210" t="s">
        <v>635</v>
      </c>
      <c r="G180" s="211" t="s">
        <v>259</v>
      </c>
      <c r="H180" s="212">
        <v>2</v>
      </c>
      <c r="I180" s="213"/>
      <c r="J180" s="214">
        <f t="shared" si="0"/>
        <v>0</v>
      </c>
      <c r="K180" s="210" t="s">
        <v>5</v>
      </c>
      <c r="L180" s="215"/>
      <c r="M180" s="216" t="s">
        <v>5</v>
      </c>
      <c r="N180" s="217" t="s">
        <v>40</v>
      </c>
      <c r="O180" s="41"/>
      <c r="P180" s="178">
        <f t="shared" si="1"/>
        <v>0</v>
      </c>
      <c r="Q180" s="178">
        <v>0</v>
      </c>
      <c r="R180" s="178">
        <f t="shared" si="2"/>
        <v>0</v>
      </c>
      <c r="S180" s="178">
        <v>0</v>
      </c>
      <c r="T180" s="179">
        <f t="shared" si="3"/>
        <v>0</v>
      </c>
      <c r="AR180" s="23" t="s">
        <v>147</v>
      </c>
      <c r="AT180" s="23" t="s">
        <v>154</v>
      </c>
      <c r="AU180" s="23" t="s">
        <v>81</v>
      </c>
      <c r="AY180" s="23" t="s">
        <v>113</v>
      </c>
      <c r="BE180" s="180">
        <f t="shared" si="4"/>
        <v>0</v>
      </c>
      <c r="BF180" s="180">
        <f t="shared" si="5"/>
        <v>0</v>
      </c>
      <c r="BG180" s="180">
        <f t="shared" si="6"/>
        <v>0</v>
      </c>
      <c r="BH180" s="180">
        <f t="shared" si="7"/>
        <v>0</v>
      </c>
      <c r="BI180" s="180">
        <f t="shared" si="8"/>
        <v>0</v>
      </c>
      <c r="BJ180" s="23" t="s">
        <v>74</v>
      </c>
      <c r="BK180" s="180">
        <f t="shared" si="9"/>
        <v>0</v>
      </c>
      <c r="BL180" s="23" t="s">
        <v>118</v>
      </c>
      <c r="BM180" s="23" t="s">
        <v>270</v>
      </c>
    </row>
    <row r="181" spans="2:65" s="1" customFormat="1" ht="22.5" customHeight="1">
      <c r="B181" s="168"/>
      <c r="C181" s="208" t="s">
        <v>271</v>
      </c>
      <c r="D181" s="208" t="s">
        <v>154</v>
      </c>
      <c r="E181" s="209" t="s">
        <v>272</v>
      </c>
      <c r="F181" s="210" t="s">
        <v>636</v>
      </c>
      <c r="G181" s="211" t="s">
        <v>259</v>
      </c>
      <c r="H181" s="212">
        <v>1</v>
      </c>
      <c r="I181" s="213"/>
      <c r="J181" s="214">
        <f t="shared" si="0"/>
        <v>0</v>
      </c>
      <c r="K181" s="210" t="s">
        <v>5</v>
      </c>
      <c r="L181" s="215"/>
      <c r="M181" s="216" t="s">
        <v>5</v>
      </c>
      <c r="N181" s="217" t="s">
        <v>40</v>
      </c>
      <c r="O181" s="41"/>
      <c r="P181" s="178">
        <f t="shared" si="1"/>
        <v>0</v>
      </c>
      <c r="Q181" s="178">
        <v>5.0000000000000001E-3</v>
      </c>
      <c r="R181" s="178">
        <f t="shared" si="2"/>
        <v>5.0000000000000001E-3</v>
      </c>
      <c r="S181" s="178">
        <v>0</v>
      </c>
      <c r="T181" s="179">
        <f t="shared" si="3"/>
        <v>0</v>
      </c>
      <c r="AR181" s="23" t="s">
        <v>147</v>
      </c>
      <c r="AT181" s="23" t="s">
        <v>154</v>
      </c>
      <c r="AU181" s="23" t="s">
        <v>81</v>
      </c>
      <c r="AY181" s="23" t="s">
        <v>113</v>
      </c>
      <c r="BE181" s="180">
        <f t="shared" si="4"/>
        <v>0</v>
      </c>
      <c r="BF181" s="180">
        <f t="shared" si="5"/>
        <v>0</v>
      </c>
      <c r="BG181" s="180">
        <f t="shared" si="6"/>
        <v>0</v>
      </c>
      <c r="BH181" s="180">
        <f t="shared" si="7"/>
        <v>0</v>
      </c>
      <c r="BI181" s="180">
        <f t="shared" si="8"/>
        <v>0</v>
      </c>
      <c r="BJ181" s="23" t="s">
        <v>74</v>
      </c>
      <c r="BK181" s="180">
        <f t="shared" si="9"/>
        <v>0</v>
      </c>
      <c r="BL181" s="23" t="s">
        <v>118</v>
      </c>
      <c r="BM181" s="23" t="s">
        <v>273</v>
      </c>
    </row>
    <row r="182" spans="2:65" s="1" customFormat="1" ht="22.5" customHeight="1">
      <c r="B182" s="168"/>
      <c r="C182" s="208" t="s">
        <v>274</v>
      </c>
      <c r="D182" s="208" t="s">
        <v>154</v>
      </c>
      <c r="E182" s="209" t="s">
        <v>275</v>
      </c>
      <c r="F182" s="210" t="s">
        <v>637</v>
      </c>
      <c r="G182" s="211" t="s">
        <v>259</v>
      </c>
      <c r="H182" s="212">
        <v>1</v>
      </c>
      <c r="I182" s="213"/>
      <c r="J182" s="214">
        <f t="shared" si="0"/>
        <v>0</v>
      </c>
      <c r="K182" s="210" t="s">
        <v>5</v>
      </c>
      <c r="L182" s="215"/>
      <c r="M182" s="216" t="s">
        <v>5</v>
      </c>
      <c r="N182" s="217" t="s">
        <v>40</v>
      </c>
      <c r="O182" s="41"/>
      <c r="P182" s="178">
        <f t="shared" si="1"/>
        <v>0</v>
      </c>
      <c r="Q182" s="178">
        <v>4.0000000000000001E-3</v>
      </c>
      <c r="R182" s="178">
        <f t="shared" si="2"/>
        <v>4.0000000000000001E-3</v>
      </c>
      <c r="S182" s="178">
        <v>0</v>
      </c>
      <c r="T182" s="179">
        <f t="shared" si="3"/>
        <v>0</v>
      </c>
      <c r="AR182" s="23" t="s">
        <v>147</v>
      </c>
      <c r="AT182" s="23" t="s">
        <v>154</v>
      </c>
      <c r="AU182" s="23" t="s">
        <v>81</v>
      </c>
      <c r="AY182" s="23" t="s">
        <v>113</v>
      </c>
      <c r="BE182" s="180">
        <f t="shared" si="4"/>
        <v>0</v>
      </c>
      <c r="BF182" s="180">
        <f t="shared" si="5"/>
        <v>0</v>
      </c>
      <c r="BG182" s="180">
        <f t="shared" si="6"/>
        <v>0</v>
      </c>
      <c r="BH182" s="180">
        <f t="shared" si="7"/>
        <v>0</v>
      </c>
      <c r="BI182" s="180">
        <f t="shared" si="8"/>
        <v>0</v>
      </c>
      <c r="BJ182" s="23" t="s">
        <v>74</v>
      </c>
      <c r="BK182" s="180">
        <f t="shared" si="9"/>
        <v>0</v>
      </c>
      <c r="BL182" s="23" t="s">
        <v>118</v>
      </c>
      <c r="BM182" s="23" t="s">
        <v>276</v>
      </c>
    </row>
    <row r="183" spans="2:65" s="1" customFormat="1" ht="22.5" customHeight="1">
      <c r="B183" s="168"/>
      <c r="C183" s="169" t="s">
        <v>277</v>
      </c>
      <c r="D183" s="169" t="s">
        <v>115</v>
      </c>
      <c r="E183" s="170" t="s">
        <v>278</v>
      </c>
      <c r="F183" s="171" t="s">
        <v>638</v>
      </c>
      <c r="G183" s="172" t="s">
        <v>198</v>
      </c>
      <c r="H183" s="173">
        <v>1</v>
      </c>
      <c r="I183" s="174"/>
      <c r="J183" s="175">
        <f t="shared" si="0"/>
        <v>0</v>
      </c>
      <c r="K183" s="171"/>
      <c r="L183" s="40"/>
      <c r="M183" s="176" t="s">
        <v>5</v>
      </c>
      <c r="N183" s="177" t="s">
        <v>40</v>
      </c>
      <c r="O183" s="41"/>
      <c r="P183" s="178">
        <f t="shared" si="1"/>
        <v>0</v>
      </c>
      <c r="Q183" s="178">
        <v>3.5699999999999998E-3</v>
      </c>
      <c r="R183" s="178">
        <f t="shared" si="2"/>
        <v>3.5699999999999998E-3</v>
      </c>
      <c r="S183" s="178">
        <v>0</v>
      </c>
      <c r="T183" s="179">
        <f t="shared" si="3"/>
        <v>0</v>
      </c>
      <c r="AR183" s="23" t="s">
        <v>118</v>
      </c>
      <c r="AT183" s="23" t="s">
        <v>115</v>
      </c>
      <c r="AU183" s="23" t="s">
        <v>81</v>
      </c>
      <c r="AY183" s="23" t="s">
        <v>113</v>
      </c>
      <c r="BE183" s="180">
        <f t="shared" si="4"/>
        <v>0</v>
      </c>
      <c r="BF183" s="180">
        <f t="shared" si="5"/>
        <v>0</v>
      </c>
      <c r="BG183" s="180">
        <f t="shared" si="6"/>
        <v>0</v>
      </c>
      <c r="BH183" s="180">
        <f t="shared" si="7"/>
        <v>0</v>
      </c>
      <c r="BI183" s="180">
        <f t="shared" si="8"/>
        <v>0</v>
      </c>
      <c r="BJ183" s="23" t="s">
        <v>74</v>
      </c>
      <c r="BK183" s="180">
        <f t="shared" si="9"/>
        <v>0</v>
      </c>
      <c r="BL183" s="23" t="s">
        <v>118</v>
      </c>
      <c r="BM183" s="23" t="s">
        <v>279</v>
      </c>
    </row>
    <row r="184" spans="2:65" s="1" customFormat="1" ht="22.5" customHeight="1">
      <c r="B184" s="168"/>
      <c r="C184" s="208" t="s">
        <v>280</v>
      </c>
      <c r="D184" s="208" t="s">
        <v>154</v>
      </c>
      <c r="E184" s="209" t="s">
        <v>281</v>
      </c>
      <c r="F184" s="210" t="s">
        <v>639</v>
      </c>
      <c r="G184" s="211" t="s">
        <v>259</v>
      </c>
      <c r="H184" s="212">
        <v>1</v>
      </c>
      <c r="I184" s="213"/>
      <c r="J184" s="214">
        <f t="shared" si="0"/>
        <v>0</v>
      </c>
      <c r="K184" s="210" t="s">
        <v>5</v>
      </c>
      <c r="L184" s="215"/>
      <c r="M184" s="216" t="s">
        <v>5</v>
      </c>
      <c r="N184" s="217" t="s">
        <v>40</v>
      </c>
      <c r="O184" s="41"/>
      <c r="P184" s="178">
        <f t="shared" si="1"/>
        <v>0</v>
      </c>
      <c r="Q184" s="178">
        <v>5.0000000000000001E-3</v>
      </c>
      <c r="R184" s="178">
        <f t="shared" si="2"/>
        <v>5.0000000000000001E-3</v>
      </c>
      <c r="S184" s="178">
        <v>0</v>
      </c>
      <c r="T184" s="179">
        <f t="shared" si="3"/>
        <v>0</v>
      </c>
      <c r="AR184" s="23" t="s">
        <v>147</v>
      </c>
      <c r="AT184" s="23" t="s">
        <v>154</v>
      </c>
      <c r="AU184" s="23" t="s">
        <v>81</v>
      </c>
      <c r="AY184" s="23" t="s">
        <v>113</v>
      </c>
      <c r="BE184" s="180">
        <f t="shared" si="4"/>
        <v>0</v>
      </c>
      <c r="BF184" s="180">
        <f t="shared" si="5"/>
        <v>0</v>
      </c>
      <c r="BG184" s="180">
        <f t="shared" si="6"/>
        <v>0</v>
      </c>
      <c r="BH184" s="180">
        <f t="shared" si="7"/>
        <v>0</v>
      </c>
      <c r="BI184" s="180">
        <f t="shared" si="8"/>
        <v>0</v>
      </c>
      <c r="BJ184" s="23" t="s">
        <v>74</v>
      </c>
      <c r="BK184" s="180">
        <f t="shared" si="9"/>
        <v>0</v>
      </c>
      <c r="BL184" s="23" t="s">
        <v>118</v>
      </c>
      <c r="BM184" s="23" t="s">
        <v>282</v>
      </c>
    </row>
    <row r="185" spans="2:65" s="1" customFormat="1" ht="31.5" customHeight="1">
      <c r="B185" s="168"/>
      <c r="C185" s="169" t="s">
        <v>283</v>
      </c>
      <c r="D185" s="169" t="s">
        <v>115</v>
      </c>
      <c r="E185" s="170" t="s">
        <v>284</v>
      </c>
      <c r="F185" s="171" t="s">
        <v>640</v>
      </c>
      <c r="G185" s="172" t="s">
        <v>198</v>
      </c>
      <c r="H185" s="173">
        <v>1</v>
      </c>
      <c r="I185" s="174"/>
      <c r="J185" s="175">
        <f t="shared" si="0"/>
        <v>0</v>
      </c>
      <c r="K185" s="171"/>
      <c r="L185" s="40"/>
      <c r="M185" s="176" t="s">
        <v>5</v>
      </c>
      <c r="N185" s="177" t="s">
        <v>40</v>
      </c>
      <c r="O185" s="41"/>
      <c r="P185" s="178">
        <f t="shared" si="1"/>
        <v>0</v>
      </c>
      <c r="Q185" s="178">
        <v>8.0000000000000004E-4</v>
      </c>
      <c r="R185" s="178">
        <f t="shared" si="2"/>
        <v>8.0000000000000004E-4</v>
      </c>
      <c r="S185" s="178">
        <v>0</v>
      </c>
      <c r="T185" s="179">
        <f t="shared" si="3"/>
        <v>0</v>
      </c>
      <c r="AR185" s="23" t="s">
        <v>118</v>
      </c>
      <c r="AT185" s="23" t="s">
        <v>115</v>
      </c>
      <c r="AU185" s="23" t="s">
        <v>81</v>
      </c>
      <c r="AY185" s="23" t="s">
        <v>113</v>
      </c>
      <c r="BE185" s="180">
        <f t="shared" si="4"/>
        <v>0</v>
      </c>
      <c r="BF185" s="180">
        <f t="shared" si="5"/>
        <v>0</v>
      </c>
      <c r="BG185" s="180">
        <f t="shared" si="6"/>
        <v>0</v>
      </c>
      <c r="BH185" s="180">
        <f t="shared" si="7"/>
        <v>0</v>
      </c>
      <c r="BI185" s="180">
        <f t="shared" si="8"/>
        <v>0</v>
      </c>
      <c r="BJ185" s="23" t="s">
        <v>74</v>
      </c>
      <c r="BK185" s="180">
        <f t="shared" si="9"/>
        <v>0</v>
      </c>
      <c r="BL185" s="23" t="s">
        <v>118</v>
      </c>
      <c r="BM185" s="23" t="s">
        <v>285</v>
      </c>
    </row>
    <row r="186" spans="2:65" s="1" customFormat="1" ht="31.5" customHeight="1">
      <c r="B186" s="168"/>
      <c r="C186" s="208" t="s">
        <v>286</v>
      </c>
      <c r="D186" s="208" t="s">
        <v>154</v>
      </c>
      <c r="E186" s="209" t="s">
        <v>287</v>
      </c>
      <c r="F186" s="210" t="s">
        <v>641</v>
      </c>
      <c r="G186" s="211" t="s">
        <v>198</v>
      </c>
      <c r="H186" s="212">
        <v>1</v>
      </c>
      <c r="I186" s="213"/>
      <c r="J186" s="214">
        <f t="shared" si="0"/>
        <v>0</v>
      </c>
      <c r="K186" s="210" t="s">
        <v>5</v>
      </c>
      <c r="L186" s="215"/>
      <c r="M186" s="216" t="s">
        <v>5</v>
      </c>
      <c r="N186" s="217" t="s">
        <v>40</v>
      </c>
      <c r="O186" s="41"/>
      <c r="P186" s="178">
        <f t="shared" si="1"/>
        <v>0</v>
      </c>
      <c r="Q186" s="178">
        <v>6.3E-3</v>
      </c>
      <c r="R186" s="178">
        <f t="shared" si="2"/>
        <v>6.3E-3</v>
      </c>
      <c r="S186" s="178">
        <v>0</v>
      </c>
      <c r="T186" s="179">
        <f t="shared" si="3"/>
        <v>0</v>
      </c>
      <c r="AR186" s="23" t="s">
        <v>147</v>
      </c>
      <c r="AT186" s="23" t="s">
        <v>154</v>
      </c>
      <c r="AU186" s="23" t="s">
        <v>81</v>
      </c>
      <c r="AY186" s="23" t="s">
        <v>113</v>
      </c>
      <c r="BE186" s="180">
        <f t="shared" si="4"/>
        <v>0</v>
      </c>
      <c r="BF186" s="180">
        <f t="shared" si="5"/>
        <v>0</v>
      </c>
      <c r="BG186" s="180">
        <f t="shared" si="6"/>
        <v>0</v>
      </c>
      <c r="BH186" s="180">
        <f t="shared" si="7"/>
        <v>0</v>
      </c>
      <c r="BI186" s="180">
        <f t="shared" si="8"/>
        <v>0</v>
      </c>
      <c r="BJ186" s="23" t="s">
        <v>74</v>
      </c>
      <c r="BK186" s="180">
        <f t="shared" si="9"/>
        <v>0</v>
      </c>
      <c r="BL186" s="23" t="s">
        <v>118</v>
      </c>
      <c r="BM186" s="23" t="s">
        <v>288</v>
      </c>
    </row>
    <row r="187" spans="2:65" s="1" customFormat="1">
      <c r="B187" s="40"/>
      <c r="D187" s="199" t="s">
        <v>289</v>
      </c>
      <c r="F187" s="221"/>
      <c r="I187" s="222"/>
      <c r="L187" s="40"/>
      <c r="M187" s="223"/>
      <c r="N187" s="41"/>
      <c r="O187" s="41"/>
      <c r="P187" s="41"/>
      <c r="Q187" s="41"/>
      <c r="R187" s="41"/>
      <c r="S187" s="41"/>
      <c r="T187" s="69"/>
      <c r="AT187" s="23" t="s">
        <v>289</v>
      </c>
      <c r="AU187" s="23" t="s">
        <v>81</v>
      </c>
    </row>
    <row r="188" spans="2:65" s="1" customFormat="1" ht="22.5" customHeight="1">
      <c r="B188" s="168"/>
      <c r="C188" s="208" t="s">
        <v>290</v>
      </c>
      <c r="D188" s="208" t="s">
        <v>154</v>
      </c>
      <c r="E188" s="209" t="s">
        <v>291</v>
      </c>
      <c r="F188" s="210" t="s">
        <v>642</v>
      </c>
      <c r="G188" s="211" t="s">
        <v>198</v>
      </c>
      <c r="H188" s="212">
        <v>2</v>
      </c>
      <c r="I188" s="213"/>
      <c r="J188" s="214">
        <f>ROUND(I188*H188,2)</f>
        <v>0</v>
      </c>
      <c r="K188" s="210"/>
      <c r="L188" s="215"/>
      <c r="M188" s="216" t="s">
        <v>5</v>
      </c>
      <c r="N188" s="217" t="s">
        <v>40</v>
      </c>
      <c r="O188" s="41"/>
      <c r="P188" s="178">
        <f>O188*H188</f>
        <v>0</v>
      </c>
      <c r="Q188" s="178">
        <v>1.0000000000000001E-5</v>
      </c>
      <c r="R188" s="178">
        <f>Q188*H188</f>
        <v>2.0000000000000002E-5</v>
      </c>
      <c r="S188" s="178">
        <v>0</v>
      </c>
      <c r="T188" s="179">
        <f>S188*H188</f>
        <v>0</v>
      </c>
      <c r="AR188" s="23" t="s">
        <v>147</v>
      </c>
      <c r="AT188" s="23" t="s">
        <v>154</v>
      </c>
      <c r="AU188" s="23" t="s">
        <v>81</v>
      </c>
      <c r="AY188" s="23" t="s">
        <v>113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23" t="s">
        <v>74</v>
      </c>
      <c r="BK188" s="180">
        <f>ROUND(I188*H188,2)</f>
        <v>0</v>
      </c>
      <c r="BL188" s="23" t="s">
        <v>118</v>
      </c>
      <c r="BM188" s="23" t="s">
        <v>292</v>
      </c>
    </row>
    <row r="189" spans="2:65" s="1" customFormat="1">
      <c r="B189" s="40"/>
      <c r="D189" s="199" t="s">
        <v>289</v>
      </c>
      <c r="F189" s="221"/>
      <c r="I189" s="222"/>
      <c r="L189" s="40"/>
      <c r="M189" s="223"/>
      <c r="N189" s="41"/>
      <c r="O189" s="41"/>
      <c r="P189" s="41"/>
      <c r="Q189" s="41"/>
      <c r="R189" s="41"/>
      <c r="S189" s="41"/>
      <c r="T189" s="69"/>
      <c r="AT189" s="23" t="s">
        <v>289</v>
      </c>
      <c r="AU189" s="23" t="s">
        <v>81</v>
      </c>
    </row>
    <row r="190" spans="2:65" s="1" customFormat="1" ht="22.5" customHeight="1">
      <c r="B190" s="168"/>
      <c r="C190" s="169" t="s">
        <v>293</v>
      </c>
      <c r="D190" s="169" t="s">
        <v>115</v>
      </c>
      <c r="E190" s="170" t="s">
        <v>294</v>
      </c>
      <c r="F190" s="171" t="s">
        <v>643</v>
      </c>
      <c r="G190" s="172" t="s">
        <v>198</v>
      </c>
      <c r="H190" s="173">
        <v>1</v>
      </c>
      <c r="I190" s="174"/>
      <c r="J190" s="175">
        <f>ROUND(I190*H190,2)</f>
        <v>0</v>
      </c>
      <c r="K190" s="171"/>
      <c r="L190" s="40"/>
      <c r="M190" s="176" t="s">
        <v>5</v>
      </c>
      <c r="N190" s="177" t="s">
        <v>40</v>
      </c>
      <c r="O190" s="41"/>
      <c r="P190" s="178">
        <f>O190*H190</f>
        <v>0</v>
      </c>
      <c r="Q190" s="178">
        <v>8.0000000000000004E-4</v>
      </c>
      <c r="R190" s="178">
        <f>Q190*H190</f>
        <v>8.0000000000000004E-4</v>
      </c>
      <c r="S190" s="178">
        <v>0</v>
      </c>
      <c r="T190" s="179">
        <f>S190*H190</f>
        <v>0</v>
      </c>
      <c r="AR190" s="23" t="s">
        <v>118</v>
      </c>
      <c r="AT190" s="23" t="s">
        <v>115</v>
      </c>
      <c r="AU190" s="23" t="s">
        <v>81</v>
      </c>
      <c r="AY190" s="23" t="s">
        <v>113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23" t="s">
        <v>74</v>
      </c>
      <c r="BK190" s="180">
        <f>ROUND(I190*H190,2)</f>
        <v>0</v>
      </c>
      <c r="BL190" s="23" t="s">
        <v>118</v>
      </c>
      <c r="BM190" s="23" t="s">
        <v>295</v>
      </c>
    </row>
    <row r="191" spans="2:65" s="11" customFormat="1">
      <c r="B191" s="181"/>
      <c r="D191" s="182" t="s">
        <v>128</v>
      </c>
      <c r="E191" s="183" t="s">
        <v>5</v>
      </c>
      <c r="F191" s="184" t="s">
        <v>296</v>
      </c>
      <c r="H191" s="185" t="s">
        <v>5</v>
      </c>
      <c r="I191" s="186"/>
      <c r="L191" s="181"/>
      <c r="M191" s="187"/>
      <c r="N191" s="188"/>
      <c r="O191" s="188"/>
      <c r="P191" s="188"/>
      <c r="Q191" s="188"/>
      <c r="R191" s="188"/>
      <c r="S191" s="188"/>
      <c r="T191" s="189"/>
      <c r="AT191" s="185" t="s">
        <v>128</v>
      </c>
      <c r="AU191" s="185" t="s">
        <v>81</v>
      </c>
      <c r="AV191" s="11" t="s">
        <v>74</v>
      </c>
      <c r="AW191" s="11" t="s">
        <v>33</v>
      </c>
      <c r="AX191" s="11" t="s">
        <v>69</v>
      </c>
      <c r="AY191" s="185" t="s">
        <v>113</v>
      </c>
    </row>
    <row r="192" spans="2:65" s="12" customFormat="1">
      <c r="B192" s="190"/>
      <c r="D192" s="182" t="s">
        <v>128</v>
      </c>
      <c r="E192" s="191" t="s">
        <v>5</v>
      </c>
      <c r="F192" s="192" t="s">
        <v>74</v>
      </c>
      <c r="H192" s="193">
        <v>1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1" t="s">
        <v>128</v>
      </c>
      <c r="AU192" s="191" t="s">
        <v>81</v>
      </c>
      <c r="AV192" s="12" t="s">
        <v>81</v>
      </c>
      <c r="AW192" s="12" t="s">
        <v>33</v>
      </c>
      <c r="AX192" s="12" t="s">
        <v>69</v>
      </c>
      <c r="AY192" s="191" t="s">
        <v>113</v>
      </c>
    </row>
    <row r="193" spans="2:65" s="13" customFormat="1">
      <c r="B193" s="198"/>
      <c r="D193" s="199" t="s">
        <v>128</v>
      </c>
      <c r="E193" s="200" t="s">
        <v>5</v>
      </c>
      <c r="F193" s="201" t="s">
        <v>130</v>
      </c>
      <c r="H193" s="202">
        <v>1</v>
      </c>
      <c r="I193" s="203"/>
      <c r="L193" s="198"/>
      <c r="M193" s="204"/>
      <c r="N193" s="205"/>
      <c r="O193" s="205"/>
      <c r="P193" s="205"/>
      <c r="Q193" s="205"/>
      <c r="R193" s="205"/>
      <c r="S193" s="205"/>
      <c r="T193" s="206"/>
      <c r="AT193" s="207" t="s">
        <v>128</v>
      </c>
      <c r="AU193" s="207" t="s">
        <v>81</v>
      </c>
      <c r="AV193" s="13" t="s">
        <v>118</v>
      </c>
      <c r="AW193" s="13" t="s">
        <v>33</v>
      </c>
      <c r="AX193" s="13" t="s">
        <v>74</v>
      </c>
      <c r="AY193" s="207" t="s">
        <v>113</v>
      </c>
    </row>
    <row r="194" spans="2:65" s="1" customFormat="1" ht="22.5" customHeight="1">
      <c r="B194" s="168"/>
      <c r="C194" s="208" t="s">
        <v>297</v>
      </c>
      <c r="D194" s="208" t="s">
        <v>154</v>
      </c>
      <c r="E194" s="209" t="s">
        <v>298</v>
      </c>
      <c r="F194" s="210" t="s">
        <v>644</v>
      </c>
      <c r="G194" s="211" t="s">
        <v>198</v>
      </c>
      <c r="H194" s="212">
        <v>1</v>
      </c>
      <c r="I194" s="213"/>
      <c r="J194" s="214">
        <f>ROUND(I194*H194,2)</f>
        <v>0</v>
      </c>
      <c r="K194" s="210"/>
      <c r="L194" s="215"/>
      <c r="M194" s="216" t="s">
        <v>5</v>
      </c>
      <c r="N194" s="217" t="s">
        <v>40</v>
      </c>
      <c r="O194" s="41"/>
      <c r="P194" s="178">
        <f>O194*H194</f>
        <v>0</v>
      </c>
      <c r="Q194" s="178">
        <v>2.35E-2</v>
      </c>
      <c r="R194" s="178">
        <f>Q194*H194</f>
        <v>2.35E-2</v>
      </c>
      <c r="S194" s="178">
        <v>0</v>
      </c>
      <c r="T194" s="179">
        <f>S194*H194</f>
        <v>0</v>
      </c>
      <c r="AR194" s="23" t="s">
        <v>147</v>
      </c>
      <c r="AT194" s="23" t="s">
        <v>154</v>
      </c>
      <c r="AU194" s="23" t="s">
        <v>81</v>
      </c>
      <c r="AY194" s="23" t="s">
        <v>113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23" t="s">
        <v>74</v>
      </c>
      <c r="BK194" s="180">
        <f>ROUND(I194*H194,2)</f>
        <v>0</v>
      </c>
      <c r="BL194" s="23" t="s">
        <v>118</v>
      </c>
      <c r="BM194" s="23" t="s">
        <v>299</v>
      </c>
    </row>
    <row r="195" spans="2:65" s="1" customFormat="1" ht="22.5" customHeight="1">
      <c r="B195" s="168"/>
      <c r="C195" s="208" t="s">
        <v>300</v>
      </c>
      <c r="D195" s="208" t="s">
        <v>154</v>
      </c>
      <c r="E195" s="209" t="s">
        <v>301</v>
      </c>
      <c r="F195" s="210" t="s">
        <v>645</v>
      </c>
      <c r="G195" s="211" t="s">
        <v>198</v>
      </c>
      <c r="H195" s="212">
        <v>1</v>
      </c>
      <c r="I195" s="213"/>
      <c r="J195" s="214">
        <f>ROUND(I195*H195,2)</f>
        <v>0</v>
      </c>
      <c r="K195" s="210"/>
      <c r="L195" s="215"/>
      <c r="M195" s="216" t="s">
        <v>5</v>
      </c>
      <c r="N195" s="217" t="s">
        <v>40</v>
      </c>
      <c r="O195" s="41"/>
      <c r="P195" s="178">
        <f>O195*H195</f>
        <v>0</v>
      </c>
      <c r="Q195" s="178">
        <v>3.0000000000000001E-3</v>
      </c>
      <c r="R195" s="178">
        <f>Q195*H195</f>
        <v>3.0000000000000001E-3</v>
      </c>
      <c r="S195" s="178">
        <v>0</v>
      </c>
      <c r="T195" s="179">
        <f>S195*H195</f>
        <v>0</v>
      </c>
      <c r="AR195" s="23" t="s">
        <v>147</v>
      </c>
      <c r="AT195" s="23" t="s">
        <v>154</v>
      </c>
      <c r="AU195" s="23" t="s">
        <v>81</v>
      </c>
      <c r="AY195" s="23" t="s">
        <v>113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23" t="s">
        <v>74</v>
      </c>
      <c r="BK195" s="180">
        <f>ROUND(I195*H195,2)</f>
        <v>0</v>
      </c>
      <c r="BL195" s="23" t="s">
        <v>118</v>
      </c>
      <c r="BM195" s="23" t="s">
        <v>302</v>
      </c>
    </row>
    <row r="196" spans="2:65" s="1" customFormat="1" ht="22.5" customHeight="1">
      <c r="B196" s="168"/>
      <c r="C196" s="208" t="s">
        <v>303</v>
      </c>
      <c r="D196" s="208" t="s">
        <v>154</v>
      </c>
      <c r="E196" s="209" t="s">
        <v>304</v>
      </c>
      <c r="F196" s="210" t="s">
        <v>646</v>
      </c>
      <c r="G196" s="211" t="s">
        <v>198</v>
      </c>
      <c r="H196" s="212">
        <v>1</v>
      </c>
      <c r="I196" s="213"/>
      <c r="J196" s="214">
        <f>ROUND(I196*H196,2)</f>
        <v>0</v>
      </c>
      <c r="K196" s="210" t="s">
        <v>5</v>
      </c>
      <c r="L196" s="215"/>
      <c r="M196" s="216" t="s">
        <v>5</v>
      </c>
      <c r="N196" s="217" t="s">
        <v>40</v>
      </c>
      <c r="O196" s="41"/>
      <c r="P196" s="178">
        <f>O196*H196</f>
        <v>0</v>
      </c>
      <c r="Q196" s="178">
        <v>3.5000000000000001E-3</v>
      </c>
      <c r="R196" s="178">
        <f>Q196*H196</f>
        <v>3.5000000000000001E-3</v>
      </c>
      <c r="S196" s="178">
        <v>0</v>
      </c>
      <c r="T196" s="179">
        <f>S196*H196</f>
        <v>0</v>
      </c>
      <c r="AR196" s="23" t="s">
        <v>147</v>
      </c>
      <c r="AT196" s="23" t="s">
        <v>154</v>
      </c>
      <c r="AU196" s="23" t="s">
        <v>81</v>
      </c>
      <c r="AY196" s="23" t="s">
        <v>113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3" t="s">
        <v>74</v>
      </c>
      <c r="BK196" s="180">
        <f>ROUND(I196*H196,2)</f>
        <v>0</v>
      </c>
      <c r="BL196" s="23" t="s">
        <v>118</v>
      </c>
      <c r="BM196" s="23" t="s">
        <v>305</v>
      </c>
    </row>
    <row r="197" spans="2:65" s="1" customFormat="1" ht="31.5" customHeight="1">
      <c r="B197" s="168"/>
      <c r="C197" s="169" t="s">
        <v>306</v>
      </c>
      <c r="D197" s="169" t="s">
        <v>115</v>
      </c>
      <c r="E197" s="170" t="s">
        <v>307</v>
      </c>
      <c r="F197" s="171" t="s">
        <v>647</v>
      </c>
      <c r="G197" s="172" t="s">
        <v>198</v>
      </c>
      <c r="H197" s="173">
        <v>1</v>
      </c>
      <c r="I197" s="174"/>
      <c r="J197" s="175">
        <f>ROUND(I197*H197,2)</f>
        <v>0</v>
      </c>
      <c r="K197" s="171"/>
      <c r="L197" s="40"/>
      <c r="M197" s="176" t="s">
        <v>5</v>
      </c>
      <c r="N197" s="177" t="s">
        <v>40</v>
      </c>
      <c r="O197" s="41"/>
      <c r="P197" s="178">
        <f>O197*H197</f>
        <v>0</v>
      </c>
      <c r="Q197" s="178">
        <v>0</v>
      </c>
      <c r="R197" s="178">
        <f>Q197*H197</f>
        <v>0</v>
      </c>
      <c r="S197" s="178">
        <v>1.83E-2</v>
      </c>
      <c r="T197" s="179">
        <f>S197*H197</f>
        <v>1.83E-2</v>
      </c>
      <c r="AR197" s="23" t="s">
        <v>118</v>
      </c>
      <c r="AT197" s="23" t="s">
        <v>115</v>
      </c>
      <c r="AU197" s="23" t="s">
        <v>81</v>
      </c>
      <c r="AY197" s="23" t="s">
        <v>113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23" t="s">
        <v>74</v>
      </c>
      <c r="BK197" s="180">
        <f>ROUND(I197*H197,2)</f>
        <v>0</v>
      </c>
      <c r="BL197" s="23" t="s">
        <v>118</v>
      </c>
      <c r="BM197" s="23" t="s">
        <v>308</v>
      </c>
    </row>
    <row r="198" spans="2:65" s="11" customFormat="1">
      <c r="B198" s="181"/>
      <c r="D198" s="182" t="s">
        <v>128</v>
      </c>
      <c r="E198" s="183" t="s">
        <v>5</v>
      </c>
      <c r="F198" s="184" t="s">
        <v>309</v>
      </c>
      <c r="H198" s="185" t="s">
        <v>5</v>
      </c>
      <c r="I198" s="186"/>
      <c r="L198" s="181"/>
      <c r="M198" s="187"/>
      <c r="N198" s="188"/>
      <c r="O198" s="188"/>
      <c r="P198" s="188"/>
      <c r="Q198" s="188"/>
      <c r="R198" s="188"/>
      <c r="S198" s="188"/>
      <c r="T198" s="189"/>
      <c r="AT198" s="185" t="s">
        <v>128</v>
      </c>
      <c r="AU198" s="185" t="s">
        <v>81</v>
      </c>
      <c r="AV198" s="11" t="s">
        <v>74</v>
      </c>
      <c r="AW198" s="11" t="s">
        <v>33</v>
      </c>
      <c r="AX198" s="11" t="s">
        <v>69</v>
      </c>
      <c r="AY198" s="185" t="s">
        <v>113</v>
      </c>
    </row>
    <row r="199" spans="2:65" s="12" customFormat="1">
      <c r="B199" s="190"/>
      <c r="D199" s="182" t="s">
        <v>128</v>
      </c>
      <c r="E199" s="191" t="s">
        <v>5</v>
      </c>
      <c r="F199" s="192" t="s">
        <v>74</v>
      </c>
      <c r="H199" s="193">
        <v>1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128</v>
      </c>
      <c r="AU199" s="191" t="s">
        <v>81</v>
      </c>
      <c r="AV199" s="12" t="s">
        <v>81</v>
      </c>
      <c r="AW199" s="12" t="s">
        <v>33</v>
      </c>
      <c r="AX199" s="12" t="s">
        <v>69</v>
      </c>
      <c r="AY199" s="191" t="s">
        <v>113</v>
      </c>
    </row>
    <row r="200" spans="2:65" s="13" customFormat="1">
      <c r="B200" s="198"/>
      <c r="D200" s="199" t="s">
        <v>128</v>
      </c>
      <c r="E200" s="200" t="s">
        <v>5</v>
      </c>
      <c r="F200" s="201" t="s">
        <v>130</v>
      </c>
      <c r="H200" s="202">
        <v>1</v>
      </c>
      <c r="I200" s="203"/>
      <c r="L200" s="198"/>
      <c r="M200" s="204"/>
      <c r="N200" s="205"/>
      <c r="O200" s="205"/>
      <c r="P200" s="205"/>
      <c r="Q200" s="205"/>
      <c r="R200" s="205"/>
      <c r="S200" s="205"/>
      <c r="T200" s="206"/>
      <c r="AT200" s="207" t="s">
        <v>128</v>
      </c>
      <c r="AU200" s="207" t="s">
        <v>81</v>
      </c>
      <c r="AV200" s="13" t="s">
        <v>118</v>
      </c>
      <c r="AW200" s="13" t="s">
        <v>33</v>
      </c>
      <c r="AX200" s="13" t="s">
        <v>74</v>
      </c>
      <c r="AY200" s="207" t="s">
        <v>113</v>
      </c>
    </row>
    <row r="201" spans="2:65" s="1" customFormat="1" ht="31.5" customHeight="1">
      <c r="B201" s="168"/>
      <c r="C201" s="169" t="s">
        <v>310</v>
      </c>
      <c r="D201" s="169" t="s">
        <v>115</v>
      </c>
      <c r="E201" s="170" t="s">
        <v>311</v>
      </c>
      <c r="F201" s="171" t="s">
        <v>648</v>
      </c>
      <c r="G201" s="172" t="s">
        <v>198</v>
      </c>
      <c r="H201" s="173">
        <v>2</v>
      </c>
      <c r="I201" s="174"/>
      <c r="J201" s="175">
        <f>ROUND(I201*H201,2)</f>
        <v>0</v>
      </c>
      <c r="K201" s="171"/>
      <c r="L201" s="40"/>
      <c r="M201" s="176" t="s">
        <v>5</v>
      </c>
      <c r="N201" s="177" t="s">
        <v>40</v>
      </c>
      <c r="O201" s="41"/>
      <c r="P201" s="178">
        <f>O201*H201</f>
        <v>0</v>
      </c>
      <c r="Q201" s="178">
        <v>0</v>
      </c>
      <c r="R201" s="178">
        <f>Q201*H201</f>
        <v>0</v>
      </c>
      <c r="S201" s="178">
        <v>2.2599999999999999E-2</v>
      </c>
      <c r="T201" s="179">
        <f>S201*H201</f>
        <v>4.5199999999999997E-2</v>
      </c>
      <c r="AR201" s="23" t="s">
        <v>118</v>
      </c>
      <c r="AT201" s="23" t="s">
        <v>115</v>
      </c>
      <c r="AU201" s="23" t="s">
        <v>81</v>
      </c>
      <c r="AY201" s="23" t="s">
        <v>113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23" t="s">
        <v>74</v>
      </c>
      <c r="BK201" s="180">
        <f>ROUND(I201*H201,2)</f>
        <v>0</v>
      </c>
      <c r="BL201" s="23" t="s">
        <v>118</v>
      </c>
      <c r="BM201" s="23" t="s">
        <v>312</v>
      </c>
    </row>
    <row r="202" spans="2:65" s="11" customFormat="1">
      <c r="B202" s="181"/>
      <c r="D202" s="182" t="s">
        <v>128</v>
      </c>
      <c r="E202" s="183" t="s">
        <v>5</v>
      </c>
      <c r="F202" s="184" t="s">
        <v>313</v>
      </c>
      <c r="H202" s="185" t="s">
        <v>5</v>
      </c>
      <c r="I202" s="186"/>
      <c r="L202" s="181"/>
      <c r="M202" s="187"/>
      <c r="N202" s="188"/>
      <c r="O202" s="188"/>
      <c r="P202" s="188"/>
      <c r="Q202" s="188"/>
      <c r="R202" s="188"/>
      <c r="S202" s="188"/>
      <c r="T202" s="189"/>
      <c r="AT202" s="185" t="s">
        <v>128</v>
      </c>
      <c r="AU202" s="185" t="s">
        <v>81</v>
      </c>
      <c r="AV202" s="11" t="s">
        <v>74</v>
      </c>
      <c r="AW202" s="11" t="s">
        <v>33</v>
      </c>
      <c r="AX202" s="11" t="s">
        <v>69</v>
      </c>
      <c r="AY202" s="185" t="s">
        <v>113</v>
      </c>
    </row>
    <row r="203" spans="2:65" s="12" customFormat="1">
      <c r="B203" s="190"/>
      <c r="D203" s="182" t="s">
        <v>128</v>
      </c>
      <c r="E203" s="191" t="s">
        <v>5</v>
      </c>
      <c r="F203" s="192" t="s">
        <v>74</v>
      </c>
      <c r="H203" s="193">
        <v>1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128</v>
      </c>
      <c r="AU203" s="191" t="s">
        <v>81</v>
      </c>
      <c r="AV203" s="12" t="s">
        <v>81</v>
      </c>
      <c r="AW203" s="12" t="s">
        <v>33</v>
      </c>
      <c r="AX203" s="12" t="s">
        <v>69</v>
      </c>
      <c r="AY203" s="191" t="s">
        <v>113</v>
      </c>
    </row>
    <row r="204" spans="2:65" s="11" customFormat="1">
      <c r="B204" s="181"/>
      <c r="D204" s="182" t="s">
        <v>128</v>
      </c>
      <c r="E204" s="183" t="s">
        <v>5</v>
      </c>
      <c r="F204" s="184" t="s">
        <v>314</v>
      </c>
      <c r="H204" s="185" t="s">
        <v>5</v>
      </c>
      <c r="I204" s="186"/>
      <c r="L204" s="181"/>
      <c r="M204" s="187"/>
      <c r="N204" s="188"/>
      <c r="O204" s="188"/>
      <c r="P204" s="188"/>
      <c r="Q204" s="188"/>
      <c r="R204" s="188"/>
      <c r="S204" s="188"/>
      <c r="T204" s="189"/>
      <c r="AT204" s="185" t="s">
        <v>128</v>
      </c>
      <c r="AU204" s="185" t="s">
        <v>81</v>
      </c>
      <c r="AV204" s="11" t="s">
        <v>74</v>
      </c>
      <c r="AW204" s="11" t="s">
        <v>33</v>
      </c>
      <c r="AX204" s="11" t="s">
        <v>69</v>
      </c>
      <c r="AY204" s="185" t="s">
        <v>113</v>
      </c>
    </row>
    <row r="205" spans="2:65" s="12" customFormat="1">
      <c r="B205" s="190"/>
      <c r="D205" s="182" t="s">
        <v>128</v>
      </c>
      <c r="E205" s="191" t="s">
        <v>5</v>
      </c>
      <c r="F205" s="192" t="s">
        <v>74</v>
      </c>
      <c r="H205" s="193">
        <v>1</v>
      </c>
      <c r="I205" s="194"/>
      <c r="L205" s="190"/>
      <c r="M205" s="195"/>
      <c r="N205" s="196"/>
      <c r="O205" s="196"/>
      <c r="P205" s="196"/>
      <c r="Q205" s="196"/>
      <c r="R205" s="196"/>
      <c r="S205" s="196"/>
      <c r="T205" s="197"/>
      <c r="AT205" s="191" t="s">
        <v>128</v>
      </c>
      <c r="AU205" s="191" t="s">
        <v>81</v>
      </c>
      <c r="AV205" s="12" t="s">
        <v>81</v>
      </c>
      <c r="AW205" s="12" t="s">
        <v>33</v>
      </c>
      <c r="AX205" s="12" t="s">
        <v>69</v>
      </c>
      <c r="AY205" s="191" t="s">
        <v>113</v>
      </c>
    </row>
    <row r="206" spans="2:65" s="13" customFormat="1">
      <c r="B206" s="198"/>
      <c r="D206" s="199" t="s">
        <v>128</v>
      </c>
      <c r="E206" s="200" t="s">
        <v>5</v>
      </c>
      <c r="F206" s="201" t="s">
        <v>130</v>
      </c>
      <c r="H206" s="202">
        <v>2</v>
      </c>
      <c r="I206" s="203"/>
      <c r="L206" s="198"/>
      <c r="M206" s="204"/>
      <c r="N206" s="205"/>
      <c r="O206" s="205"/>
      <c r="P206" s="205"/>
      <c r="Q206" s="205"/>
      <c r="R206" s="205"/>
      <c r="S206" s="205"/>
      <c r="T206" s="206"/>
      <c r="AT206" s="207" t="s">
        <v>128</v>
      </c>
      <c r="AU206" s="207" t="s">
        <v>81</v>
      </c>
      <c r="AV206" s="13" t="s">
        <v>118</v>
      </c>
      <c r="AW206" s="13" t="s">
        <v>33</v>
      </c>
      <c r="AX206" s="13" t="s">
        <v>74</v>
      </c>
      <c r="AY206" s="207" t="s">
        <v>113</v>
      </c>
    </row>
    <row r="207" spans="2:65" s="1" customFormat="1" ht="31.5" customHeight="1">
      <c r="B207" s="168"/>
      <c r="C207" s="169" t="s">
        <v>315</v>
      </c>
      <c r="D207" s="169" t="s">
        <v>115</v>
      </c>
      <c r="E207" s="170" t="s">
        <v>316</v>
      </c>
      <c r="F207" s="171" t="s">
        <v>649</v>
      </c>
      <c r="G207" s="172" t="s">
        <v>198</v>
      </c>
      <c r="H207" s="173">
        <v>5</v>
      </c>
      <c r="I207" s="174"/>
      <c r="J207" s="175">
        <f>ROUND(I207*H207,2)</f>
        <v>0</v>
      </c>
      <c r="K207" s="171"/>
      <c r="L207" s="40"/>
      <c r="M207" s="176" t="s">
        <v>5</v>
      </c>
      <c r="N207" s="177" t="s">
        <v>40</v>
      </c>
      <c r="O207" s="41"/>
      <c r="P207" s="178">
        <f>O207*H207</f>
        <v>0</v>
      </c>
      <c r="Q207" s="178">
        <v>0</v>
      </c>
      <c r="R207" s="178">
        <f>Q207*H207</f>
        <v>0</v>
      </c>
      <c r="S207" s="178">
        <v>2.3599999999999999E-2</v>
      </c>
      <c r="T207" s="179">
        <f>S207*H207</f>
        <v>0.11799999999999999</v>
      </c>
      <c r="AR207" s="23" t="s">
        <v>118</v>
      </c>
      <c r="AT207" s="23" t="s">
        <v>115</v>
      </c>
      <c r="AU207" s="23" t="s">
        <v>81</v>
      </c>
      <c r="AY207" s="23" t="s">
        <v>113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23" t="s">
        <v>74</v>
      </c>
      <c r="BK207" s="180">
        <f>ROUND(I207*H207,2)</f>
        <v>0</v>
      </c>
      <c r="BL207" s="23" t="s">
        <v>118</v>
      </c>
      <c r="BM207" s="23" t="s">
        <v>317</v>
      </c>
    </row>
    <row r="208" spans="2:65" s="11" customFormat="1">
      <c r="B208" s="181"/>
      <c r="D208" s="182" t="s">
        <v>128</v>
      </c>
      <c r="E208" s="183" t="s">
        <v>5</v>
      </c>
      <c r="F208" s="184" t="s">
        <v>313</v>
      </c>
      <c r="H208" s="185" t="s">
        <v>5</v>
      </c>
      <c r="I208" s="186"/>
      <c r="L208" s="181"/>
      <c r="M208" s="187"/>
      <c r="N208" s="188"/>
      <c r="O208" s="188"/>
      <c r="P208" s="188"/>
      <c r="Q208" s="188"/>
      <c r="R208" s="188"/>
      <c r="S208" s="188"/>
      <c r="T208" s="189"/>
      <c r="AT208" s="185" t="s">
        <v>128</v>
      </c>
      <c r="AU208" s="185" t="s">
        <v>81</v>
      </c>
      <c r="AV208" s="11" t="s">
        <v>74</v>
      </c>
      <c r="AW208" s="11" t="s">
        <v>33</v>
      </c>
      <c r="AX208" s="11" t="s">
        <v>69</v>
      </c>
      <c r="AY208" s="185" t="s">
        <v>113</v>
      </c>
    </row>
    <row r="209" spans="2:65" s="12" customFormat="1">
      <c r="B209" s="190"/>
      <c r="D209" s="182" t="s">
        <v>128</v>
      </c>
      <c r="E209" s="191" t="s">
        <v>5</v>
      </c>
      <c r="F209" s="192" t="s">
        <v>81</v>
      </c>
      <c r="H209" s="193">
        <v>2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128</v>
      </c>
      <c r="AU209" s="191" t="s">
        <v>81</v>
      </c>
      <c r="AV209" s="12" t="s">
        <v>81</v>
      </c>
      <c r="AW209" s="12" t="s">
        <v>33</v>
      </c>
      <c r="AX209" s="12" t="s">
        <v>69</v>
      </c>
      <c r="AY209" s="191" t="s">
        <v>113</v>
      </c>
    </row>
    <row r="210" spans="2:65" s="11" customFormat="1">
      <c r="B210" s="181"/>
      <c r="D210" s="182" t="s">
        <v>128</v>
      </c>
      <c r="E210" s="183" t="s">
        <v>5</v>
      </c>
      <c r="F210" s="184" t="s">
        <v>318</v>
      </c>
      <c r="H210" s="185" t="s">
        <v>5</v>
      </c>
      <c r="I210" s="186"/>
      <c r="L210" s="181"/>
      <c r="M210" s="187"/>
      <c r="N210" s="188"/>
      <c r="O210" s="188"/>
      <c r="P210" s="188"/>
      <c r="Q210" s="188"/>
      <c r="R210" s="188"/>
      <c r="S210" s="188"/>
      <c r="T210" s="189"/>
      <c r="AT210" s="185" t="s">
        <v>128</v>
      </c>
      <c r="AU210" s="185" t="s">
        <v>81</v>
      </c>
      <c r="AV210" s="11" t="s">
        <v>74</v>
      </c>
      <c r="AW210" s="11" t="s">
        <v>33</v>
      </c>
      <c r="AX210" s="11" t="s">
        <v>69</v>
      </c>
      <c r="AY210" s="185" t="s">
        <v>113</v>
      </c>
    </row>
    <row r="211" spans="2:65" s="12" customFormat="1">
      <c r="B211" s="190"/>
      <c r="D211" s="182" t="s">
        <v>128</v>
      </c>
      <c r="E211" s="191" t="s">
        <v>5</v>
      </c>
      <c r="F211" s="192" t="s">
        <v>74</v>
      </c>
      <c r="H211" s="193">
        <v>1</v>
      </c>
      <c r="I211" s="194"/>
      <c r="L211" s="190"/>
      <c r="M211" s="195"/>
      <c r="N211" s="196"/>
      <c r="O211" s="196"/>
      <c r="P211" s="196"/>
      <c r="Q211" s="196"/>
      <c r="R211" s="196"/>
      <c r="S211" s="196"/>
      <c r="T211" s="197"/>
      <c r="AT211" s="191" t="s">
        <v>128</v>
      </c>
      <c r="AU211" s="191" t="s">
        <v>81</v>
      </c>
      <c r="AV211" s="12" t="s">
        <v>81</v>
      </c>
      <c r="AW211" s="12" t="s">
        <v>33</v>
      </c>
      <c r="AX211" s="12" t="s">
        <v>69</v>
      </c>
      <c r="AY211" s="191" t="s">
        <v>113</v>
      </c>
    </row>
    <row r="212" spans="2:65" s="11" customFormat="1">
      <c r="B212" s="181"/>
      <c r="D212" s="182" t="s">
        <v>128</v>
      </c>
      <c r="E212" s="183" t="s">
        <v>5</v>
      </c>
      <c r="F212" s="184" t="s">
        <v>319</v>
      </c>
      <c r="H212" s="185" t="s">
        <v>5</v>
      </c>
      <c r="I212" s="186"/>
      <c r="L212" s="181"/>
      <c r="M212" s="187"/>
      <c r="N212" s="188"/>
      <c r="O212" s="188"/>
      <c r="P212" s="188"/>
      <c r="Q212" s="188"/>
      <c r="R212" s="188"/>
      <c r="S212" s="188"/>
      <c r="T212" s="189"/>
      <c r="AT212" s="185" t="s">
        <v>128</v>
      </c>
      <c r="AU212" s="185" t="s">
        <v>81</v>
      </c>
      <c r="AV212" s="11" t="s">
        <v>74</v>
      </c>
      <c r="AW212" s="11" t="s">
        <v>33</v>
      </c>
      <c r="AX212" s="11" t="s">
        <v>69</v>
      </c>
      <c r="AY212" s="185" t="s">
        <v>113</v>
      </c>
    </row>
    <row r="213" spans="2:65" s="12" customFormat="1">
      <c r="B213" s="190"/>
      <c r="D213" s="182" t="s">
        <v>128</v>
      </c>
      <c r="E213" s="191" t="s">
        <v>5</v>
      </c>
      <c r="F213" s="192" t="s">
        <v>5</v>
      </c>
      <c r="H213" s="193">
        <v>0</v>
      </c>
      <c r="I213" s="19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128</v>
      </c>
      <c r="AU213" s="191" t="s">
        <v>81</v>
      </c>
      <c r="AV213" s="12" t="s">
        <v>81</v>
      </c>
      <c r="AW213" s="12" t="s">
        <v>33</v>
      </c>
      <c r="AX213" s="12" t="s">
        <v>69</v>
      </c>
      <c r="AY213" s="191" t="s">
        <v>113</v>
      </c>
    </row>
    <row r="214" spans="2:65" s="12" customFormat="1">
      <c r="B214" s="190"/>
      <c r="D214" s="182" t="s">
        <v>128</v>
      </c>
      <c r="E214" s="191" t="s">
        <v>5</v>
      </c>
      <c r="F214" s="192" t="s">
        <v>81</v>
      </c>
      <c r="H214" s="193">
        <v>2</v>
      </c>
      <c r="I214" s="194"/>
      <c r="L214" s="190"/>
      <c r="M214" s="195"/>
      <c r="N214" s="196"/>
      <c r="O214" s="196"/>
      <c r="P214" s="196"/>
      <c r="Q214" s="196"/>
      <c r="R214" s="196"/>
      <c r="S214" s="196"/>
      <c r="T214" s="197"/>
      <c r="AT214" s="191" t="s">
        <v>128</v>
      </c>
      <c r="AU214" s="191" t="s">
        <v>81</v>
      </c>
      <c r="AV214" s="12" t="s">
        <v>81</v>
      </c>
      <c r="AW214" s="12" t="s">
        <v>33</v>
      </c>
      <c r="AX214" s="12" t="s">
        <v>69</v>
      </c>
      <c r="AY214" s="191" t="s">
        <v>113</v>
      </c>
    </row>
    <row r="215" spans="2:65" s="13" customFormat="1">
      <c r="B215" s="198"/>
      <c r="D215" s="199" t="s">
        <v>128</v>
      </c>
      <c r="E215" s="200" t="s">
        <v>5</v>
      </c>
      <c r="F215" s="201" t="s">
        <v>130</v>
      </c>
      <c r="H215" s="202">
        <v>5</v>
      </c>
      <c r="I215" s="203"/>
      <c r="L215" s="198"/>
      <c r="M215" s="204"/>
      <c r="N215" s="205"/>
      <c r="O215" s="205"/>
      <c r="P215" s="205"/>
      <c r="Q215" s="205"/>
      <c r="R215" s="205"/>
      <c r="S215" s="205"/>
      <c r="T215" s="206"/>
      <c r="AT215" s="207" t="s">
        <v>128</v>
      </c>
      <c r="AU215" s="207" t="s">
        <v>81</v>
      </c>
      <c r="AV215" s="13" t="s">
        <v>118</v>
      </c>
      <c r="AW215" s="13" t="s">
        <v>33</v>
      </c>
      <c r="AX215" s="13" t="s">
        <v>74</v>
      </c>
      <c r="AY215" s="207" t="s">
        <v>113</v>
      </c>
    </row>
    <row r="216" spans="2:65" s="1" customFormat="1" ht="31.5" customHeight="1">
      <c r="B216" s="168"/>
      <c r="C216" s="169" t="s">
        <v>320</v>
      </c>
      <c r="D216" s="169" t="s">
        <v>115</v>
      </c>
      <c r="E216" s="170" t="s">
        <v>321</v>
      </c>
      <c r="F216" s="171" t="s">
        <v>650</v>
      </c>
      <c r="G216" s="172" t="s">
        <v>198</v>
      </c>
      <c r="H216" s="173">
        <v>1</v>
      </c>
      <c r="I216" s="174"/>
      <c r="J216" s="175">
        <f>ROUND(I216*H216,2)</f>
        <v>0</v>
      </c>
      <c r="K216" s="171"/>
      <c r="L216" s="40"/>
      <c r="M216" s="176" t="s">
        <v>5</v>
      </c>
      <c r="N216" s="177" t="s">
        <v>40</v>
      </c>
      <c r="O216" s="41"/>
      <c r="P216" s="178">
        <f>O216*H216</f>
        <v>0</v>
      </c>
      <c r="Q216" s="178">
        <v>0</v>
      </c>
      <c r="R216" s="178">
        <f>Q216*H216</f>
        <v>0</v>
      </c>
      <c r="S216" s="178">
        <v>0</v>
      </c>
      <c r="T216" s="179">
        <f>S216*H216</f>
        <v>0</v>
      </c>
      <c r="AR216" s="23" t="s">
        <v>118</v>
      </c>
      <c r="AT216" s="23" t="s">
        <v>115</v>
      </c>
      <c r="AU216" s="23" t="s">
        <v>81</v>
      </c>
      <c r="AY216" s="23" t="s">
        <v>113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23" t="s">
        <v>74</v>
      </c>
      <c r="BK216" s="180">
        <f>ROUND(I216*H216,2)</f>
        <v>0</v>
      </c>
      <c r="BL216" s="23" t="s">
        <v>118</v>
      </c>
      <c r="BM216" s="23" t="s">
        <v>322</v>
      </c>
    </row>
    <row r="217" spans="2:65" s="11" customFormat="1">
      <c r="B217" s="181"/>
      <c r="D217" s="182" t="s">
        <v>128</v>
      </c>
      <c r="E217" s="183" t="s">
        <v>5</v>
      </c>
      <c r="F217" s="184" t="s">
        <v>323</v>
      </c>
      <c r="H217" s="185" t="s">
        <v>5</v>
      </c>
      <c r="I217" s="186"/>
      <c r="L217" s="181"/>
      <c r="M217" s="187"/>
      <c r="N217" s="188"/>
      <c r="O217" s="188"/>
      <c r="P217" s="188"/>
      <c r="Q217" s="188"/>
      <c r="R217" s="188"/>
      <c r="S217" s="188"/>
      <c r="T217" s="189"/>
      <c r="AT217" s="185" t="s">
        <v>128</v>
      </c>
      <c r="AU217" s="185" t="s">
        <v>81</v>
      </c>
      <c r="AV217" s="11" t="s">
        <v>74</v>
      </c>
      <c r="AW217" s="11" t="s">
        <v>33</v>
      </c>
      <c r="AX217" s="11" t="s">
        <v>69</v>
      </c>
      <c r="AY217" s="185" t="s">
        <v>113</v>
      </c>
    </row>
    <row r="218" spans="2:65" s="12" customFormat="1">
      <c r="B218" s="190"/>
      <c r="D218" s="182" t="s">
        <v>128</v>
      </c>
      <c r="E218" s="191" t="s">
        <v>5</v>
      </c>
      <c r="F218" s="192" t="s">
        <v>74</v>
      </c>
      <c r="H218" s="193">
        <v>1</v>
      </c>
      <c r="I218" s="194"/>
      <c r="L218" s="190"/>
      <c r="M218" s="195"/>
      <c r="N218" s="196"/>
      <c r="O218" s="196"/>
      <c r="P218" s="196"/>
      <c r="Q218" s="196"/>
      <c r="R218" s="196"/>
      <c r="S218" s="196"/>
      <c r="T218" s="197"/>
      <c r="AT218" s="191" t="s">
        <v>128</v>
      </c>
      <c r="AU218" s="191" t="s">
        <v>81</v>
      </c>
      <c r="AV218" s="12" t="s">
        <v>81</v>
      </c>
      <c r="AW218" s="12" t="s">
        <v>33</v>
      </c>
      <c r="AX218" s="12" t="s">
        <v>69</v>
      </c>
      <c r="AY218" s="191" t="s">
        <v>113</v>
      </c>
    </row>
    <row r="219" spans="2:65" s="13" customFormat="1">
      <c r="B219" s="198"/>
      <c r="D219" s="199" t="s">
        <v>128</v>
      </c>
      <c r="E219" s="200" t="s">
        <v>5</v>
      </c>
      <c r="F219" s="201" t="s">
        <v>130</v>
      </c>
      <c r="H219" s="202">
        <v>1</v>
      </c>
      <c r="I219" s="203"/>
      <c r="L219" s="198"/>
      <c r="M219" s="204"/>
      <c r="N219" s="205"/>
      <c r="O219" s="205"/>
      <c r="P219" s="205"/>
      <c r="Q219" s="205"/>
      <c r="R219" s="205"/>
      <c r="S219" s="205"/>
      <c r="T219" s="206"/>
      <c r="AT219" s="207" t="s">
        <v>128</v>
      </c>
      <c r="AU219" s="207" t="s">
        <v>81</v>
      </c>
      <c r="AV219" s="13" t="s">
        <v>118</v>
      </c>
      <c r="AW219" s="13" t="s">
        <v>33</v>
      </c>
      <c r="AX219" s="13" t="s">
        <v>74</v>
      </c>
      <c r="AY219" s="207" t="s">
        <v>113</v>
      </c>
    </row>
    <row r="220" spans="2:65" s="1" customFormat="1" ht="22.5" customHeight="1">
      <c r="B220" s="168"/>
      <c r="C220" s="208" t="s">
        <v>324</v>
      </c>
      <c r="D220" s="208" t="s">
        <v>154</v>
      </c>
      <c r="E220" s="209" t="s">
        <v>325</v>
      </c>
      <c r="F220" s="210" t="s">
        <v>605</v>
      </c>
      <c r="G220" s="211" t="s">
        <v>198</v>
      </c>
      <c r="H220" s="212">
        <v>1</v>
      </c>
      <c r="I220" s="213"/>
      <c r="J220" s="214">
        <f>ROUND(I220*H220,2)</f>
        <v>0</v>
      </c>
      <c r="K220" s="210"/>
      <c r="L220" s="215"/>
      <c r="M220" s="216" t="s">
        <v>5</v>
      </c>
      <c r="N220" s="217" t="s">
        <v>40</v>
      </c>
      <c r="O220" s="41"/>
      <c r="P220" s="178">
        <f>O220*H220</f>
        <v>0</v>
      </c>
      <c r="Q220" s="178">
        <v>1.9E-3</v>
      </c>
      <c r="R220" s="178">
        <f>Q220*H220</f>
        <v>1.9E-3</v>
      </c>
      <c r="S220" s="178">
        <v>0</v>
      </c>
      <c r="T220" s="179">
        <f>S220*H220</f>
        <v>0</v>
      </c>
      <c r="AR220" s="23" t="s">
        <v>147</v>
      </c>
      <c r="AT220" s="23" t="s">
        <v>154</v>
      </c>
      <c r="AU220" s="23" t="s">
        <v>81</v>
      </c>
      <c r="AY220" s="23" t="s">
        <v>113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23" t="s">
        <v>74</v>
      </c>
      <c r="BK220" s="180">
        <f>ROUND(I220*H220,2)</f>
        <v>0</v>
      </c>
      <c r="BL220" s="23" t="s">
        <v>118</v>
      </c>
      <c r="BM220" s="23" t="s">
        <v>326</v>
      </c>
    </row>
    <row r="221" spans="2:65" s="1" customFormat="1" ht="22.5" customHeight="1">
      <c r="B221" s="168"/>
      <c r="C221" s="169" t="s">
        <v>327</v>
      </c>
      <c r="D221" s="169" t="s">
        <v>115</v>
      </c>
      <c r="E221" s="170" t="s">
        <v>328</v>
      </c>
      <c r="F221" s="171" t="s">
        <v>653</v>
      </c>
      <c r="G221" s="172" t="s">
        <v>117</v>
      </c>
      <c r="H221" s="173">
        <v>72</v>
      </c>
      <c r="I221" s="174"/>
      <c r="J221" s="175">
        <f>ROUND(I221*H221,2)</f>
        <v>0</v>
      </c>
      <c r="K221" s="171"/>
      <c r="L221" s="40"/>
      <c r="M221" s="176" t="s">
        <v>5</v>
      </c>
      <c r="N221" s="177" t="s">
        <v>40</v>
      </c>
      <c r="O221" s="41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AR221" s="23" t="s">
        <v>118</v>
      </c>
      <c r="AT221" s="23" t="s">
        <v>115</v>
      </c>
      <c r="AU221" s="23" t="s">
        <v>81</v>
      </c>
      <c r="AY221" s="23" t="s">
        <v>113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3" t="s">
        <v>74</v>
      </c>
      <c r="BK221" s="180">
        <f>ROUND(I221*H221,2)</f>
        <v>0</v>
      </c>
      <c r="BL221" s="23" t="s">
        <v>118</v>
      </c>
      <c r="BM221" s="23" t="s">
        <v>329</v>
      </c>
    </row>
    <row r="222" spans="2:65" s="1" customFormat="1" ht="22.5" customHeight="1">
      <c r="B222" s="168"/>
      <c r="C222" s="169" t="s">
        <v>330</v>
      </c>
      <c r="D222" s="169" t="s">
        <v>115</v>
      </c>
      <c r="E222" s="170" t="s">
        <v>331</v>
      </c>
      <c r="F222" s="171" t="s">
        <v>651</v>
      </c>
      <c r="G222" s="172" t="s">
        <v>117</v>
      </c>
      <c r="H222" s="173">
        <v>72.099999999999994</v>
      </c>
      <c r="I222" s="174"/>
      <c r="J222" s="175">
        <f>ROUND(I222*H222,2)</f>
        <v>0</v>
      </c>
      <c r="K222" s="171"/>
      <c r="L222" s="40"/>
      <c r="M222" s="176" t="s">
        <v>5</v>
      </c>
      <c r="N222" s="177" t="s">
        <v>40</v>
      </c>
      <c r="O222" s="41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AR222" s="23" t="s">
        <v>118</v>
      </c>
      <c r="AT222" s="23" t="s">
        <v>115</v>
      </c>
      <c r="AU222" s="23" t="s">
        <v>81</v>
      </c>
      <c r="AY222" s="23" t="s">
        <v>113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23" t="s">
        <v>74</v>
      </c>
      <c r="BK222" s="180">
        <f>ROUND(I222*H222,2)</f>
        <v>0</v>
      </c>
      <c r="BL222" s="23" t="s">
        <v>118</v>
      </c>
      <c r="BM222" s="23" t="s">
        <v>332</v>
      </c>
    </row>
    <row r="223" spans="2:65" s="12" customFormat="1">
      <c r="B223" s="190"/>
      <c r="D223" s="182" t="s">
        <v>128</v>
      </c>
      <c r="E223" s="191" t="s">
        <v>5</v>
      </c>
      <c r="F223" s="192" t="s">
        <v>333</v>
      </c>
      <c r="H223" s="193">
        <v>72.099999999999994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128</v>
      </c>
      <c r="AU223" s="191" t="s">
        <v>81</v>
      </c>
      <c r="AV223" s="12" t="s">
        <v>81</v>
      </c>
      <c r="AW223" s="12" t="s">
        <v>33</v>
      </c>
      <c r="AX223" s="12" t="s">
        <v>69</v>
      </c>
      <c r="AY223" s="191" t="s">
        <v>113</v>
      </c>
    </row>
    <row r="224" spans="2:65" s="13" customFormat="1">
      <c r="B224" s="198"/>
      <c r="D224" s="199" t="s">
        <v>128</v>
      </c>
      <c r="E224" s="200" t="s">
        <v>5</v>
      </c>
      <c r="F224" s="201" t="s">
        <v>130</v>
      </c>
      <c r="H224" s="202">
        <v>72.099999999999994</v>
      </c>
      <c r="I224" s="203"/>
      <c r="L224" s="198"/>
      <c r="M224" s="204"/>
      <c r="N224" s="205"/>
      <c r="O224" s="205"/>
      <c r="P224" s="205"/>
      <c r="Q224" s="205"/>
      <c r="R224" s="205"/>
      <c r="S224" s="205"/>
      <c r="T224" s="206"/>
      <c r="AT224" s="207" t="s">
        <v>128</v>
      </c>
      <c r="AU224" s="207" t="s">
        <v>81</v>
      </c>
      <c r="AV224" s="13" t="s">
        <v>118</v>
      </c>
      <c r="AW224" s="13" t="s">
        <v>33</v>
      </c>
      <c r="AX224" s="13" t="s">
        <v>74</v>
      </c>
      <c r="AY224" s="207" t="s">
        <v>113</v>
      </c>
    </row>
    <row r="225" spans="2:65" s="1" customFormat="1" ht="22.5" customHeight="1">
      <c r="B225" s="168"/>
      <c r="C225" s="169" t="s">
        <v>334</v>
      </c>
      <c r="D225" s="169" t="s">
        <v>115</v>
      </c>
      <c r="E225" s="170" t="s">
        <v>335</v>
      </c>
      <c r="F225" s="171" t="s">
        <v>652</v>
      </c>
      <c r="G225" s="172" t="s">
        <v>198</v>
      </c>
      <c r="H225" s="173">
        <v>1</v>
      </c>
      <c r="I225" s="174"/>
      <c r="J225" s="175">
        <f>ROUND(I225*H225,2)</f>
        <v>0</v>
      </c>
      <c r="K225" s="171"/>
      <c r="L225" s="40"/>
      <c r="M225" s="176" t="s">
        <v>5</v>
      </c>
      <c r="N225" s="177" t="s">
        <v>40</v>
      </c>
      <c r="O225" s="41"/>
      <c r="P225" s="178">
        <f>O225*H225</f>
        <v>0</v>
      </c>
      <c r="Q225" s="178">
        <v>0</v>
      </c>
      <c r="R225" s="178">
        <f>Q225*H225</f>
        <v>0</v>
      </c>
      <c r="S225" s="178">
        <v>0.05</v>
      </c>
      <c r="T225" s="179">
        <f>S225*H225</f>
        <v>0.05</v>
      </c>
      <c r="AR225" s="23" t="s">
        <v>118</v>
      </c>
      <c r="AT225" s="23" t="s">
        <v>115</v>
      </c>
      <c r="AU225" s="23" t="s">
        <v>81</v>
      </c>
      <c r="AY225" s="23" t="s">
        <v>113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23" t="s">
        <v>74</v>
      </c>
      <c r="BK225" s="180">
        <f>ROUND(I225*H225,2)</f>
        <v>0</v>
      </c>
      <c r="BL225" s="23" t="s">
        <v>118</v>
      </c>
      <c r="BM225" s="23" t="s">
        <v>336</v>
      </c>
    </row>
    <row r="226" spans="2:65" s="11" customFormat="1">
      <c r="B226" s="181"/>
      <c r="D226" s="182" t="s">
        <v>128</v>
      </c>
      <c r="E226" s="183" t="s">
        <v>5</v>
      </c>
      <c r="F226" s="184" t="s">
        <v>337</v>
      </c>
      <c r="H226" s="185" t="s">
        <v>5</v>
      </c>
      <c r="I226" s="186"/>
      <c r="L226" s="181"/>
      <c r="M226" s="187"/>
      <c r="N226" s="188"/>
      <c r="O226" s="188"/>
      <c r="P226" s="188"/>
      <c r="Q226" s="188"/>
      <c r="R226" s="188"/>
      <c r="S226" s="188"/>
      <c r="T226" s="189"/>
      <c r="AT226" s="185" t="s">
        <v>128</v>
      </c>
      <c r="AU226" s="185" t="s">
        <v>81</v>
      </c>
      <c r="AV226" s="11" t="s">
        <v>74</v>
      </c>
      <c r="AW226" s="11" t="s">
        <v>33</v>
      </c>
      <c r="AX226" s="11" t="s">
        <v>69</v>
      </c>
      <c r="AY226" s="185" t="s">
        <v>113</v>
      </c>
    </row>
    <row r="227" spans="2:65" s="12" customFormat="1">
      <c r="B227" s="190"/>
      <c r="D227" s="182" t="s">
        <v>128</v>
      </c>
      <c r="E227" s="191" t="s">
        <v>5</v>
      </c>
      <c r="F227" s="192" t="s">
        <v>74</v>
      </c>
      <c r="H227" s="193">
        <v>1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128</v>
      </c>
      <c r="AU227" s="191" t="s">
        <v>81</v>
      </c>
      <c r="AV227" s="12" t="s">
        <v>81</v>
      </c>
      <c r="AW227" s="12" t="s">
        <v>33</v>
      </c>
      <c r="AX227" s="12" t="s">
        <v>69</v>
      </c>
      <c r="AY227" s="191" t="s">
        <v>113</v>
      </c>
    </row>
    <row r="228" spans="2:65" s="13" customFormat="1">
      <c r="B228" s="198"/>
      <c r="D228" s="199" t="s">
        <v>128</v>
      </c>
      <c r="E228" s="200" t="s">
        <v>5</v>
      </c>
      <c r="F228" s="201" t="s">
        <v>130</v>
      </c>
      <c r="H228" s="202">
        <v>1</v>
      </c>
      <c r="I228" s="203"/>
      <c r="L228" s="198"/>
      <c r="M228" s="204"/>
      <c r="N228" s="205"/>
      <c r="O228" s="205"/>
      <c r="P228" s="205"/>
      <c r="Q228" s="205"/>
      <c r="R228" s="205"/>
      <c r="S228" s="205"/>
      <c r="T228" s="206"/>
      <c r="AT228" s="207" t="s">
        <v>128</v>
      </c>
      <c r="AU228" s="207" t="s">
        <v>81</v>
      </c>
      <c r="AV228" s="13" t="s">
        <v>118</v>
      </c>
      <c r="AW228" s="13" t="s">
        <v>33</v>
      </c>
      <c r="AX228" s="13" t="s">
        <v>74</v>
      </c>
      <c r="AY228" s="207" t="s">
        <v>113</v>
      </c>
    </row>
    <row r="229" spans="2:65" s="1" customFormat="1" ht="22.5" customHeight="1">
      <c r="B229" s="168"/>
      <c r="C229" s="169" t="s">
        <v>338</v>
      </c>
      <c r="D229" s="169" t="s">
        <v>115</v>
      </c>
      <c r="E229" s="170" t="s">
        <v>339</v>
      </c>
      <c r="F229" s="171" t="s">
        <v>340</v>
      </c>
      <c r="G229" s="172" t="s">
        <v>198</v>
      </c>
      <c r="H229" s="173">
        <v>1</v>
      </c>
      <c r="I229" s="174"/>
      <c r="J229" s="175">
        <f>ROUND(I229*H229,2)</f>
        <v>0</v>
      </c>
      <c r="K229" s="171"/>
      <c r="L229" s="40"/>
      <c r="M229" s="176" t="s">
        <v>5</v>
      </c>
      <c r="N229" s="177" t="s">
        <v>40</v>
      </c>
      <c r="O229" s="41"/>
      <c r="P229" s="178">
        <f>O229*H229</f>
        <v>0</v>
      </c>
      <c r="Q229" s="178">
        <v>7.0200000000000002E-3</v>
      </c>
      <c r="R229" s="178">
        <f>Q229*H229</f>
        <v>7.0200000000000002E-3</v>
      </c>
      <c r="S229" s="178">
        <v>0</v>
      </c>
      <c r="T229" s="179">
        <f>S229*H229</f>
        <v>0</v>
      </c>
      <c r="AR229" s="23" t="s">
        <v>118</v>
      </c>
      <c r="AT229" s="23" t="s">
        <v>115</v>
      </c>
      <c r="AU229" s="23" t="s">
        <v>81</v>
      </c>
      <c r="AY229" s="23" t="s">
        <v>113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23" t="s">
        <v>74</v>
      </c>
      <c r="BK229" s="180">
        <f>ROUND(I229*H229,2)</f>
        <v>0</v>
      </c>
      <c r="BL229" s="23" t="s">
        <v>118</v>
      </c>
      <c r="BM229" s="23" t="s">
        <v>341</v>
      </c>
    </row>
    <row r="230" spans="2:65" s="11" customFormat="1">
      <c r="B230" s="181"/>
      <c r="D230" s="182" t="s">
        <v>128</v>
      </c>
      <c r="E230" s="183" t="s">
        <v>5</v>
      </c>
      <c r="F230" s="306" t="s">
        <v>654</v>
      </c>
      <c r="H230" s="185" t="s">
        <v>5</v>
      </c>
      <c r="I230" s="186"/>
      <c r="L230" s="181"/>
      <c r="M230" s="187"/>
      <c r="N230" s="188"/>
      <c r="O230" s="188"/>
      <c r="P230" s="188"/>
      <c r="Q230" s="188"/>
      <c r="R230" s="188"/>
      <c r="S230" s="188"/>
      <c r="T230" s="189"/>
      <c r="AT230" s="185" t="s">
        <v>128</v>
      </c>
      <c r="AU230" s="185" t="s">
        <v>81</v>
      </c>
      <c r="AV230" s="11" t="s">
        <v>74</v>
      </c>
      <c r="AW230" s="11" t="s">
        <v>33</v>
      </c>
      <c r="AX230" s="11" t="s">
        <v>69</v>
      </c>
      <c r="AY230" s="185" t="s">
        <v>113</v>
      </c>
    </row>
    <row r="231" spans="2:65" s="12" customFormat="1">
      <c r="B231" s="190"/>
      <c r="D231" s="182" t="s">
        <v>128</v>
      </c>
      <c r="E231" s="191" t="s">
        <v>5</v>
      </c>
      <c r="F231" s="192" t="s">
        <v>74</v>
      </c>
      <c r="H231" s="193">
        <v>1</v>
      </c>
      <c r="I231" s="194"/>
      <c r="L231" s="190"/>
      <c r="M231" s="195"/>
      <c r="N231" s="196"/>
      <c r="O231" s="196"/>
      <c r="P231" s="196"/>
      <c r="Q231" s="196"/>
      <c r="R231" s="196"/>
      <c r="S231" s="196"/>
      <c r="T231" s="197"/>
      <c r="AT231" s="191" t="s">
        <v>128</v>
      </c>
      <c r="AU231" s="191" t="s">
        <v>81</v>
      </c>
      <c r="AV231" s="12" t="s">
        <v>81</v>
      </c>
      <c r="AW231" s="12" t="s">
        <v>33</v>
      </c>
      <c r="AX231" s="12" t="s">
        <v>69</v>
      </c>
      <c r="AY231" s="191" t="s">
        <v>113</v>
      </c>
    </row>
    <row r="232" spans="2:65" s="13" customFormat="1">
      <c r="B232" s="198"/>
      <c r="D232" s="199" t="s">
        <v>128</v>
      </c>
      <c r="E232" s="200" t="s">
        <v>5</v>
      </c>
      <c r="F232" s="201" t="s">
        <v>130</v>
      </c>
      <c r="H232" s="202">
        <v>1</v>
      </c>
      <c r="I232" s="203"/>
      <c r="L232" s="198"/>
      <c r="M232" s="204"/>
      <c r="N232" s="205"/>
      <c r="O232" s="205"/>
      <c r="P232" s="205"/>
      <c r="Q232" s="205"/>
      <c r="R232" s="205"/>
      <c r="S232" s="205"/>
      <c r="T232" s="206"/>
      <c r="AT232" s="207" t="s">
        <v>128</v>
      </c>
      <c r="AU232" s="207" t="s">
        <v>81</v>
      </c>
      <c r="AV232" s="13" t="s">
        <v>118</v>
      </c>
      <c r="AW232" s="13" t="s">
        <v>33</v>
      </c>
      <c r="AX232" s="13" t="s">
        <v>74</v>
      </c>
      <c r="AY232" s="207" t="s">
        <v>113</v>
      </c>
    </row>
    <row r="233" spans="2:65" s="1" customFormat="1" ht="22.5" customHeight="1">
      <c r="B233" s="168"/>
      <c r="C233" s="208" t="s">
        <v>342</v>
      </c>
      <c r="D233" s="208" t="s">
        <v>154</v>
      </c>
      <c r="E233" s="209" t="s">
        <v>343</v>
      </c>
      <c r="F233" s="210" t="s">
        <v>656</v>
      </c>
      <c r="G233" s="211" t="s">
        <v>198</v>
      </c>
      <c r="H233" s="212">
        <v>1</v>
      </c>
      <c r="I233" s="213"/>
      <c r="J233" s="214">
        <f>ROUND(I233*H233,2)</f>
        <v>0</v>
      </c>
      <c r="K233" s="210" t="s">
        <v>5</v>
      </c>
      <c r="L233" s="215"/>
      <c r="M233" s="216" t="s">
        <v>5</v>
      </c>
      <c r="N233" s="217" t="s">
        <v>40</v>
      </c>
      <c r="O233" s="41"/>
      <c r="P233" s="178">
        <f>O233*H233</f>
        <v>0</v>
      </c>
      <c r="Q233" s="178">
        <v>0.10150000000000001</v>
      </c>
      <c r="R233" s="178">
        <f>Q233*H233</f>
        <v>0.10150000000000001</v>
      </c>
      <c r="S233" s="178">
        <v>0</v>
      </c>
      <c r="T233" s="179">
        <f>S233*H233</f>
        <v>0</v>
      </c>
      <c r="AR233" s="23" t="s">
        <v>147</v>
      </c>
      <c r="AT233" s="23" t="s">
        <v>154</v>
      </c>
      <c r="AU233" s="23" t="s">
        <v>81</v>
      </c>
      <c r="AY233" s="23" t="s">
        <v>113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23" t="s">
        <v>74</v>
      </c>
      <c r="BK233" s="180">
        <f>ROUND(I233*H233,2)</f>
        <v>0</v>
      </c>
      <c r="BL233" s="23" t="s">
        <v>118</v>
      </c>
      <c r="BM233" s="23" t="s">
        <v>344</v>
      </c>
    </row>
    <row r="234" spans="2:65" s="1" customFormat="1">
      <c r="B234" s="40"/>
      <c r="D234" s="199" t="s">
        <v>289</v>
      </c>
      <c r="F234" s="221"/>
      <c r="I234" s="222"/>
      <c r="L234" s="40"/>
      <c r="M234" s="223"/>
      <c r="N234" s="41"/>
      <c r="O234" s="41"/>
      <c r="P234" s="41"/>
      <c r="Q234" s="41"/>
      <c r="R234" s="41"/>
      <c r="S234" s="41"/>
      <c r="T234" s="69"/>
      <c r="AT234" s="23" t="s">
        <v>289</v>
      </c>
      <c r="AU234" s="23" t="s">
        <v>81</v>
      </c>
    </row>
    <row r="235" spans="2:65" s="1" customFormat="1" ht="22.5" customHeight="1">
      <c r="B235" s="168"/>
      <c r="C235" s="169" t="s">
        <v>345</v>
      </c>
      <c r="D235" s="169" t="s">
        <v>115</v>
      </c>
      <c r="E235" s="170" t="s">
        <v>346</v>
      </c>
      <c r="F235" s="171" t="s">
        <v>655</v>
      </c>
      <c r="G235" s="172" t="s">
        <v>198</v>
      </c>
      <c r="H235" s="173">
        <v>1</v>
      </c>
      <c r="I235" s="174"/>
      <c r="J235" s="175">
        <f t="shared" ref="J235:J242" si="10">ROUND(I235*H235,2)</f>
        <v>0</v>
      </c>
      <c r="K235" s="171"/>
      <c r="L235" s="40"/>
      <c r="M235" s="176" t="s">
        <v>5</v>
      </c>
      <c r="N235" s="177" t="s">
        <v>40</v>
      </c>
      <c r="O235" s="41"/>
      <c r="P235" s="178">
        <f t="shared" ref="P235:P242" si="11">O235*H235</f>
        <v>0</v>
      </c>
      <c r="Q235" s="178">
        <v>0.12303</v>
      </c>
      <c r="R235" s="178">
        <f t="shared" ref="R235:R242" si="12">Q235*H235</f>
        <v>0.12303</v>
      </c>
      <c r="S235" s="178">
        <v>0</v>
      </c>
      <c r="T235" s="179">
        <f t="shared" ref="T235:T242" si="13">S235*H235</f>
        <v>0</v>
      </c>
      <c r="AR235" s="23" t="s">
        <v>118</v>
      </c>
      <c r="AT235" s="23" t="s">
        <v>115</v>
      </c>
      <c r="AU235" s="23" t="s">
        <v>81</v>
      </c>
      <c r="AY235" s="23" t="s">
        <v>113</v>
      </c>
      <c r="BE235" s="180">
        <f t="shared" ref="BE235:BE242" si="14">IF(N235="základní",J235,0)</f>
        <v>0</v>
      </c>
      <c r="BF235" s="180">
        <f t="shared" ref="BF235:BF242" si="15">IF(N235="snížená",J235,0)</f>
        <v>0</v>
      </c>
      <c r="BG235" s="180">
        <f t="shared" ref="BG235:BG242" si="16">IF(N235="zákl. přenesená",J235,0)</f>
        <v>0</v>
      </c>
      <c r="BH235" s="180">
        <f t="shared" ref="BH235:BH242" si="17">IF(N235="sníž. přenesená",J235,0)</f>
        <v>0</v>
      </c>
      <c r="BI235" s="180">
        <f t="shared" ref="BI235:BI242" si="18">IF(N235="nulová",J235,0)</f>
        <v>0</v>
      </c>
      <c r="BJ235" s="23" t="s">
        <v>74</v>
      </c>
      <c r="BK235" s="180">
        <f t="shared" ref="BK235:BK242" si="19">ROUND(I235*H235,2)</f>
        <v>0</v>
      </c>
      <c r="BL235" s="23" t="s">
        <v>118</v>
      </c>
      <c r="BM235" s="23" t="s">
        <v>347</v>
      </c>
    </row>
    <row r="236" spans="2:65" s="1" customFormat="1" ht="22.5" customHeight="1">
      <c r="B236" s="168"/>
      <c r="C236" s="208" t="s">
        <v>348</v>
      </c>
      <c r="D236" s="208" t="s">
        <v>154</v>
      </c>
      <c r="E236" s="209" t="s">
        <v>349</v>
      </c>
      <c r="F236" s="210" t="s">
        <v>657</v>
      </c>
      <c r="G236" s="211" t="s">
        <v>198</v>
      </c>
      <c r="H236" s="212">
        <v>1</v>
      </c>
      <c r="I236" s="213"/>
      <c r="J236" s="214">
        <f t="shared" si="10"/>
        <v>0</v>
      </c>
      <c r="K236" s="210"/>
      <c r="L236" s="215"/>
      <c r="M236" s="216" t="s">
        <v>5</v>
      </c>
      <c r="N236" s="217" t="s">
        <v>40</v>
      </c>
      <c r="O236" s="41"/>
      <c r="P236" s="178">
        <f t="shared" si="11"/>
        <v>0</v>
      </c>
      <c r="Q236" s="178">
        <v>1.3299999999999999E-2</v>
      </c>
      <c r="R236" s="178">
        <f t="shared" si="12"/>
        <v>1.3299999999999999E-2</v>
      </c>
      <c r="S236" s="178">
        <v>0</v>
      </c>
      <c r="T236" s="179">
        <f t="shared" si="13"/>
        <v>0</v>
      </c>
      <c r="AR236" s="23" t="s">
        <v>147</v>
      </c>
      <c r="AT236" s="23" t="s">
        <v>154</v>
      </c>
      <c r="AU236" s="23" t="s">
        <v>81</v>
      </c>
      <c r="AY236" s="23" t="s">
        <v>113</v>
      </c>
      <c r="BE236" s="180">
        <f t="shared" si="14"/>
        <v>0</v>
      </c>
      <c r="BF236" s="180">
        <f t="shared" si="15"/>
        <v>0</v>
      </c>
      <c r="BG236" s="180">
        <f t="shared" si="16"/>
        <v>0</v>
      </c>
      <c r="BH236" s="180">
        <f t="shared" si="17"/>
        <v>0</v>
      </c>
      <c r="BI236" s="180">
        <f t="shared" si="18"/>
        <v>0</v>
      </c>
      <c r="BJ236" s="23" t="s">
        <v>74</v>
      </c>
      <c r="BK236" s="180">
        <f t="shared" si="19"/>
        <v>0</v>
      </c>
      <c r="BL236" s="23" t="s">
        <v>118</v>
      </c>
      <c r="BM236" s="23" t="s">
        <v>350</v>
      </c>
    </row>
    <row r="237" spans="2:65" s="1" customFormat="1" ht="22.5" customHeight="1">
      <c r="B237" s="168"/>
      <c r="C237" s="169" t="s">
        <v>351</v>
      </c>
      <c r="D237" s="169" t="s">
        <v>115</v>
      </c>
      <c r="E237" s="170" t="s">
        <v>352</v>
      </c>
      <c r="F237" s="171" t="s">
        <v>658</v>
      </c>
      <c r="G237" s="172" t="s">
        <v>198</v>
      </c>
      <c r="H237" s="173">
        <v>1</v>
      </c>
      <c r="I237" s="174"/>
      <c r="J237" s="175">
        <f t="shared" si="10"/>
        <v>0</v>
      </c>
      <c r="K237" s="171"/>
      <c r="L237" s="40"/>
      <c r="M237" s="176" t="s">
        <v>5</v>
      </c>
      <c r="N237" s="177" t="s">
        <v>40</v>
      </c>
      <c r="O237" s="41"/>
      <c r="P237" s="178">
        <f t="shared" si="11"/>
        <v>0</v>
      </c>
      <c r="Q237" s="178">
        <v>3.1E-4</v>
      </c>
      <c r="R237" s="178">
        <f t="shared" si="12"/>
        <v>3.1E-4</v>
      </c>
      <c r="S237" s="178">
        <v>0</v>
      </c>
      <c r="T237" s="179">
        <f t="shared" si="13"/>
        <v>0</v>
      </c>
      <c r="AR237" s="23" t="s">
        <v>118</v>
      </c>
      <c r="AT237" s="23" t="s">
        <v>115</v>
      </c>
      <c r="AU237" s="23" t="s">
        <v>81</v>
      </c>
      <c r="AY237" s="23" t="s">
        <v>113</v>
      </c>
      <c r="BE237" s="180">
        <f t="shared" si="14"/>
        <v>0</v>
      </c>
      <c r="BF237" s="180">
        <f t="shared" si="15"/>
        <v>0</v>
      </c>
      <c r="BG237" s="180">
        <f t="shared" si="16"/>
        <v>0</v>
      </c>
      <c r="BH237" s="180">
        <f t="shared" si="17"/>
        <v>0</v>
      </c>
      <c r="BI237" s="180">
        <f t="shared" si="18"/>
        <v>0</v>
      </c>
      <c r="BJ237" s="23" t="s">
        <v>74</v>
      </c>
      <c r="BK237" s="180">
        <f t="shared" si="19"/>
        <v>0</v>
      </c>
      <c r="BL237" s="23" t="s">
        <v>118</v>
      </c>
      <c r="BM237" s="23" t="s">
        <v>353</v>
      </c>
    </row>
    <row r="238" spans="2:65" s="1" customFormat="1" ht="31.5" customHeight="1">
      <c r="B238" s="168"/>
      <c r="C238" s="169" t="s">
        <v>354</v>
      </c>
      <c r="D238" s="169" t="s">
        <v>115</v>
      </c>
      <c r="E238" s="170" t="s">
        <v>355</v>
      </c>
      <c r="F238" s="171" t="s">
        <v>659</v>
      </c>
      <c r="G238" s="172" t="s">
        <v>198</v>
      </c>
      <c r="H238" s="173">
        <v>1</v>
      </c>
      <c r="I238" s="174"/>
      <c r="J238" s="175">
        <f t="shared" si="10"/>
        <v>0</v>
      </c>
      <c r="K238" s="171"/>
      <c r="L238" s="40"/>
      <c r="M238" s="176" t="s">
        <v>5</v>
      </c>
      <c r="N238" s="177" t="s">
        <v>40</v>
      </c>
      <c r="O238" s="41"/>
      <c r="P238" s="178">
        <f t="shared" si="11"/>
        <v>0</v>
      </c>
      <c r="Q238" s="178">
        <v>1.6000000000000001E-4</v>
      </c>
      <c r="R238" s="178">
        <f t="shared" si="12"/>
        <v>1.6000000000000001E-4</v>
      </c>
      <c r="S238" s="178">
        <v>0</v>
      </c>
      <c r="T238" s="179">
        <f t="shared" si="13"/>
        <v>0</v>
      </c>
      <c r="AR238" s="23" t="s">
        <v>118</v>
      </c>
      <c r="AT238" s="23" t="s">
        <v>115</v>
      </c>
      <c r="AU238" s="23" t="s">
        <v>81</v>
      </c>
      <c r="AY238" s="23" t="s">
        <v>113</v>
      </c>
      <c r="BE238" s="180">
        <f t="shared" si="14"/>
        <v>0</v>
      </c>
      <c r="BF238" s="180">
        <f t="shared" si="15"/>
        <v>0</v>
      </c>
      <c r="BG238" s="180">
        <f t="shared" si="16"/>
        <v>0</v>
      </c>
      <c r="BH238" s="180">
        <f t="shared" si="17"/>
        <v>0</v>
      </c>
      <c r="BI238" s="180">
        <f t="shared" si="18"/>
        <v>0</v>
      </c>
      <c r="BJ238" s="23" t="s">
        <v>74</v>
      </c>
      <c r="BK238" s="180">
        <f t="shared" si="19"/>
        <v>0</v>
      </c>
      <c r="BL238" s="23" t="s">
        <v>118</v>
      </c>
      <c r="BM238" s="23" t="s">
        <v>356</v>
      </c>
    </row>
    <row r="239" spans="2:65" s="1" customFormat="1" ht="22.5" customHeight="1">
      <c r="B239" s="168"/>
      <c r="C239" s="169" t="s">
        <v>357</v>
      </c>
      <c r="D239" s="169" t="s">
        <v>115</v>
      </c>
      <c r="E239" s="170" t="s">
        <v>358</v>
      </c>
      <c r="F239" s="171" t="s">
        <v>660</v>
      </c>
      <c r="G239" s="172" t="s">
        <v>117</v>
      </c>
      <c r="H239" s="173">
        <v>72</v>
      </c>
      <c r="I239" s="174"/>
      <c r="J239" s="175">
        <f t="shared" si="10"/>
        <v>0</v>
      </c>
      <c r="K239" s="171"/>
      <c r="L239" s="40"/>
      <c r="M239" s="176" t="s">
        <v>5</v>
      </c>
      <c r="N239" s="177" t="s">
        <v>40</v>
      </c>
      <c r="O239" s="41"/>
      <c r="P239" s="178">
        <f t="shared" si="11"/>
        <v>0</v>
      </c>
      <c r="Q239" s="178">
        <v>1.9000000000000001E-4</v>
      </c>
      <c r="R239" s="178">
        <f t="shared" si="12"/>
        <v>1.3680000000000001E-2</v>
      </c>
      <c r="S239" s="178">
        <v>0</v>
      </c>
      <c r="T239" s="179">
        <f t="shared" si="13"/>
        <v>0</v>
      </c>
      <c r="AR239" s="23" t="s">
        <v>118</v>
      </c>
      <c r="AT239" s="23" t="s">
        <v>115</v>
      </c>
      <c r="AU239" s="23" t="s">
        <v>81</v>
      </c>
      <c r="AY239" s="23" t="s">
        <v>113</v>
      </c>
      <c r="BE239" s="180">
        <f t="shared" si="14"/>
        <v>0</v>
      </c>
      <c r="BF239" s="180">
        <f t="shared" si="15"/>
        <v>0</v>
      </c>
      <c r="BG239" s="180">
        <f t="shared" si="16"/>
        <v>0</v>
      </c>
      <c r="BH239" s="180">
        <f t="shared" si="17"/>
        <v>0</v>
      </c>
      <c r="BI239" s="180">
        <f t="shared" si="18"/>
        <v>0</v>
      </c>
      <c r="BJ239" s="23" t="s">
        <v>74</v>
      </c>
      <c r="BK239" s="180">
        <f t="shared" si="19"/>
        <v>0</v>
      </c>
      <c r="BL239" s="23" t="s">
        <v>118</v>
      </c>
      <c r="BM239" s="23" t="s">
        <v>359</v>
      </c>
    </row>
    <row r="240" spans="2:65" s="1" customFormat="1" ht="22.5" customHeight="1">
      <c r="B240" s="168"/>
      <c r="C240" s="169" t="s">
        <v>360</v>
      </c>
      <c r="D240" s="169" t="s">
        <v>115</v>
      </c>
      <c r="E240" s="170" t="s">
        <v>361</v>
      </c>
      <c r="F240" s="171" t="s">
        <v>661</v>
      </c>
      <c r="G240" s="172" t="s">
        <v>117</v>
      </c>
      <c r="H240" s="173">
        <v>69</v>
      </c>
      <c r="I240" s="174"/>
      <c r="J240" s="175">
        <f t="shared" si="10"/>
        <v>0</v>
      </c>
      <c r="K240" s="171"/>
      <c r="L240" s="40"/>
      <c r="M240" s="176" t="s">
        <v>5</v>
      </c>
      <c r="N240" s="177" t="s">
        <v>40</v>
      </c>
      <c r="O240" s="41"/>
      <c r="P240" s="178">
        <f t="shared" si="11"/>
        <v>0</v>
      </c>
      <c r="Q240" s="178">
        <v>6.9999999999999994E-5</v>
      </c>
      <c r="R240" s="178">
        <f t="shared" si="12"/>
        <v>4.8299999999999992E-3</v>
      </c>
      <c r="S240" s="178">
        <v>0</v>
      </c>
      <c r="T240" s="179">
        <f t="shared" si="13"/>
        <v>0</v>
      </c>
      <c r="AR240" s="23" t="s">
        <v>118</v>
      </c>
      <c r="AT240" s="23" t="s">
        <v>115</v>
      </c>
      <c r="AU240" s="23" t="s">
        <v>81</v>
      </c>
      <c r="AY240" s="23" t="s">
        <v>113</v>
      </c>
      <c r="BE240" s="180">
        <f t="shared" si="14"/>
        <v>0</v>
      </c>
      <c r="BF240" s="180">
        <f t="shared" si="15"/>
        <v>0</v>
      </c>
      <c r="BG240" s="180">
        <f t="shared" si="16"/>
        <v>0</v>
      </c>
      <c r="BH240" s="180">
        <f t="shared" si="17"/>
        <v>0</v>
      </c>
      <c r="BI240" s="180">
        <f t="shared" si="18"/>
        <v>0</v>
      </c>
      <c r="BJ240" s="23" t="s">
        <v>74</v>
      </c>
      <c r="BK240" s="180">
        <f t="shared" si="19"/>
        <v>0</v>
      </c>
      <c r="BL240" s="23" t="s">
        <v>118</v>
      </c>
      <c r="BM240" s="23" t="s">
        <v>362</v>
      </c>
    </row>
    <row r="241" spans="2:65" s="1" customFormat="1" ht="31.5" customHeight="1">
      <c r="B241" s="168"/>
      <c r="C241" s="169" t="s">
        <v>363</v>
      </c>
      <c r="D241" s="169" t="s">
        <v>115</v>
      </c>
      <c r="E241" s="170" t="s">
        <v>364</v>
      </c>
      <c r="F241" s="171" t="s">
        <v>662</v>
      </c>
      <c r="G241" s="172" t="s">
        <v>198</v>
      </c>
      <c r="H241" s="173">
        <v>7</v>
      </c>
      <c r="I241" s="174"/>
      <c r="J241" s="175">
        <f t="shared" si="10"/>
        <v>0</v>
      </c>
      <c r="K241" s="171"/>
      <c r="L241" s="40"/>
      <c r="M241" s="176" t="s">
        <v>5</v>
      </c>
      <c r="N241" s="177" t="s">
        <v>40</v>
      </c>
      <c r="O241" s="41"/>
      <c r="P241" s="178">
        <f t="shared" si="11"/>
        <v>0</v>
      </c>
      <c r="Q241" s="178">
        <v>2.4000000000000001E-4</v>
      </c>
      <c r="R241" s="178">
        <f t="shared" si="12"/>
        <v>1.6800000000000001E-3</v>
      </c>
      <c r="S241" s="178">
        <v>0</v>
      </c>
      <c r="T241" s="179">
        <f t="shared" si="13"/>
        <v>0</v>
      </c>
      <c r="AR241" s="23" t="s">
        <v>118</v>
      </c>
      <c r="AT241" s="23" t="s">
        <v>115</v>
      </c>
      <c r="AU241" s="23" t="s">
        <v>81</v>
      </c>
      <c r="AY241" s="23" t="s">
        <v>113</v>
      </c>
      <c r="BE241" s="180">
        <f t="shared" si="14"/>
        <v>0</v>
      </c>
      <c r="BF241" s="180">
        <f t="shared" si="15"/>
        <v>0</v>
      </c>
      <c r="BG241" s="180">
        <f t="shared" si="16"/>
        <v>0</v>
      </c>
      <c r="BH241" s="180">
        <f t="shared" si="17"/>
        <v>0</v>
      </c>
      <c r="BI241" s="180">
        <f t="shared" si="18"/>
        <v>0</v>
      </c>
      <c r="BJ241" s="23" t="s">
        <v>74</v>
      </c>
      <c r="BK241" s="180">
        <f t="shared" si="19"/>
        <v>0</v>
      </c>
      <c r="BL241" s="23" t="s">
        <v>118</v>
      </c>
      <c r="BM241" s="23" t="s">
        <v>365</v>
      </c>
    </row>
    <row r="242" spans="2:65" s="1" customFormat="1" ht="22.5" customHeight="1">
      <c r="B242" s="168"/>
      <c r="C242" s="169" t="s">
        <v>366</v>
      </c>
      <c r="D242" s="169" t="s">
        <v>115</v>
      </c>
      <c r="E242" s="170" t="s">
        <v>367</v>
      </c>
      <c r="F242" s="171" t="s">
        <v>663</v>
      </c>
      <c r="G242" s="172" t="s">
        <v>198</v>
      </c>
      <c r="H242" s="173">
        <v>2</v>
      </c>
      <c r="I242" s="174"/>
      <c r="J242" s="175">
        <f t="shared" si="10"/>
        <v>0</v>
      </c>
      <c r="K242" s="171"/>
      <c r="L242" s="40"/>
      <c r="M242" s="176" t="s">
        <v>5</v>
      </c>
      <c r="N242" s="177" t="s">
        <v>40</v>
      </c>
      <c r="O242" s="41"/>
      <c r="P242" s="178">
        <f t="shared" si="11"/>
        <v>0</v>
      </c>
      <c r="Q242" s="178">
        <v>7.3999999999999999E-4</v>
      </c>
      <c r="R242" s="178">
        <f t="shared" si="12"/>
        <v>1.48E-3</v>
      </c>
      <c r="S242" s="178">
        <v>0</v>
      </c>
      <c r="T242" s="179">
        <f t="shared" si="13"/>
        <v>0</v>
      </c>
      <c r="AR242" s="23" t="s">
        <v>118</v>
      </c>
      <c r="AT242" s="23" t="s">
        <v>115</v>
      </c>
      <c r="AU242" s="23" t="s">
        <v>81</v>
      </c>
      <c r="AY242" s="23" t="s">
        <v>113</v>
      </c>
      <c r="BE242" s="180">
        <f t="shared" si="14"/>
        <v>0</v>
      </c>
      <c r="BF242" s="180">
        <f t="shared" si="15"/>
        <v>0</v>
      </c>
      <c r="BG242" s="180">
        <f t="shared" si="16"/>
        <v>0</v>
      </c>
      <c r="BH242" s="180">
        <f t="shared" si="17"/>
        <v>0</v>
      </c>
      <c r="BI242" s="180">
        <f t="shared" si="18"/>
        <v>0</v>
      </c>
      <c r="BJ242" s="23" t="s">
        <v>74</v>
      </c>
      <c r="BK242" s="180">
        <f t="shared" si="19"/>
        <v>0</v>
      </c>
      <c r="BL242" s="23" t="s">
        <v>118</v>
      </c>
      <c r="BM242" s="23" t="s">
        <v>368</v>
      </c>
    </row>
    <row r="243" spans="2:65" s="10" customFormat="1" ht="29.85" customHeight="1">
      <c r="B243" s="154"/>
      <c r="D243" s="165" t="s">
        <v>68</v>
      </c>
      <c r="E243" s="166" t="s">
        <v>153</v>
      </c>
      <c r="F243" s="166" t="s">
        <v>369</v>
      </c>
      <c r="I243" s="157"/>
      <c r="J243" s="167">
        <f>BK243</f>
        <v>0</v>
      </c>
      <c r="L243" s="154"/>
      <c r="M243" s="159"/>
      <c r="N243" s="160"/>
      <c r="O243" s="160"/>
      <c r="P243" s="161">
        <f>SUM(P244:P266)</f>
        <v>0</v>
      </c>
      <c r="Q243" s="160"/>
      <c r="R243" s="161">
        <f>SUM(R244:R266)</f>
        <v>0</v>
      </c>
      <c r="S243" s="160"/>
      <c r="T243" s="162">
        <f>SUM(T244:T266)</f>
        <v>2.6084999999999998</v>
      </c>
      <c r="AR243" s="155" t="s">
        <v>74</v>
      </c>
      <c r="AT243" s="163" t="s">
        <v>68</v>
      </c>
      <c r="AU243" s="163" t="s">
        <v>74</v>
      </c>
      <c r="AY243" s="155" t="s">
        <v>113</v>
      </c>
      <c r="BK243" s="164">
        <f>SUM(BK244:BK266)</f>
        <v>0</v>
      </c>
    </row>
    <row r="244" spans="2:65" s="1" customFormat="1" ht="22.5" customHeight="1">
      <c r="B244" s="168"/>
      <c r="C244" s="169" t="s">
        <v>370</v>
      </c>
      <c r="D244" s="169" t="s">
        <v>115</v>
      </c>
      <c r="E244" s="170" t="s">
        <v>371</v>
      </c>
      <c r="F244" s="171" t="s">
        <v>664</v>
      </c>
      <c r="G244" s="172" t="s">
        <v>372</v>
      </c>
      <c r="H244" s="173">
        <v>1</v>
      </c>
      <c r="I244" s="174"/>
      <c r="J244" s="175">
        <f>ROUND(I244*H244,2)</f>
        <v>0</v>
      </c>
      <c r="K244" s="171" t="s">
        <v>5</v>
      </c>
      <c r="L244" s="40"/>
      <c r="M244" s="176" t="s">
        <v>5</v>
      </c>
      <c r="N244" s="177" t="s">
        <v>40</v>
      </c>
      <c r="O244" s="41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AR244" s="23" t="s">
        <v>118</v>
      </c>
      <c r="AT244" s="23" t="s">
        <v>115</v>
      </c>
      <c r="AU244" s="23" t="s">
        <v>81</v>
      </c>
      <c r="AY244" s="23" t="s">
        <v>113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23" t="s">
        <v>74</v>
      </c>
      <c r="BK244" s="180">
        <f>ROUND(I244*H244,2)</f>
        <v>0</v>
      </c>
      <c r="BL244" s="23" t="s">
        <v>118</v>
      </c>
      <c r="BM244" s="23" t="s">
        <v>373</v>
      </c>
    </row>
    <row r="245" spans="2:65" s="1" customFormat="1" ht="22.5" customHeight="1">
      <c r="B245" s="168"/>
      <c r="C245" s="169" t="s">
        <v>374</v>
      </c>
      <c r="D245" s="169" t="s">
        <v>115</v>
      </c>
      <c r="E245" s="170" t="s">
        <v>375</v>
      </c>
      <c r="F245" s="171" t="s">
        <v>665</v>
      </c>
      <c r="G245" s="172" t="s">
        <v>5</v>
      </c>
      <c r="H245" s="173">
        <v>1</v>
      </c>
      <c r="I245" s="174"/>
      <c r="J245" s="175">
        <f>ROUND(I245*H245,2)</f>
        <v>0</v>
      </c>
      <c r="K245" s="171" t="s">
        <v>5</v>
      </c>
      <c r="L245" s="40"/>
      <c r="M245" s="176" t="s">
        <v>5</v>
      </c>
      <c r="N245" s="177" t="s">
        <v>40</v>
      </c>
      <c r="O245" s="41"/>
      <c r="P245" s="178">
        <f>O245*H245</f>
        <v>0</v>
      </c>
      <c r="Q245" s="178">
        <v>0</v>
      </c>
      <c r="R245" s="178">
        <f>Q245*H245</f>
        <v>0</v>
      </c>
      <c r="S245" s="178">
        <v>0</v>
      </c>
      <c r="T245" s="179">
        <f>S245*H245</f>
        <v>0</v>
      </c>
      <c r="AR245" s="23" t="s">
        <v>118</v>
      </c>
      <c r="AT245" s="23" t="s">
        <v>115</v>
      </c>
      <c r="AU245" s="23" t="s">
        <v>81</v>
      </c>
      <c r="AY245" s="23" t="s">
        <v>113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23" t="s">
        <v>74</v>
      </c>
      <c r="BK245" s="180">
        <f>ROUND(I245*H245,2)</f>
        <v>0</v>
      </c>
      <c r="BL245" s="23" t="s">
        <v>118</v>
      </c>
      <c r="BM245" s="23" t="s">
        <v>376</v>
      </c>
    </row>
    <row r="246" spans="2:65" s="11" customFormat="1">
      <c r="B246" s="181"/>
      <c r="D246" s="182" t="s">
        <v>128</v>
      </c>
      <c r="E246" s="183" t="s">
        <v>5</v>
      </c>
      <c r="F246" s="184" t="s">
        <v>377</v>
      </c>
      <c r="H246" s="185" t="s">
        <v>5</v>
      </c>
      <c r="I246" s="186"/>
      <c r="L246" s="181"/>
      <c r="M246" s="187"/>
      <c r="N246" s="188"/>
      <c r="O246" s="188"/>
      <c r="P246" s="188"/>
      <c r="Q246" s="188"/>
      <c r="R246" s="188"/>
      <c r="S246" s="188"/>
      <c r="T246" s="189"/>
      <c r="AT246" s="185" t="s">
        <v>128</v>
      </c>
      <c r="AU246" s="185" t="s">
        <v>81</v>
      </c>
      <c r="AV246" s="11" t="s">
        <v>74</v>
      </c>
      <c r="AW246" s="11" t="s">
        <v>33</v>
      </c>
      <c r="AX246" s="11" t="s">
        <v>69</v>
      </c>
      <c r="AY246" s="185" t="s">
        <v>113</v>
      </c>
    </row>
    <row r="247" spans="2:65" s="11" customFormat="1">
      <c r="B247" s="181"/>
      <c r="D247" s="182" t="s">
        <v>128</v>
      </c>
      <c r="E247" s="183" t="s">
        <v>5</v>
      </c>
      <c r="F247" s="184" t="s">
        <v>378</v>
      </c>
      <c r="H247" s="185" t="s">
        <v>5</v>
      </c>
      <c r="I247" s="186"/>
      <c r="L247" s="181"/>
      <c r="M247" s="187"/>
      <c r="N247" s="188"/>
      <c r="O247" s="188"/>
      <c r="P247" s="188"/>
      <c r="Q247" s="188"/>
      <c r="R247" s="188"/>
      <c r="S247" s="188"/>
      <c r="T247" s="189"/>
      <c r="AT247" s="185" t="s">
        <v>128</v>
      </c>
      <c r="AU247" s="185" t="s">
        <v>81</v>
      </c>
      <c r="AV247" s="11" t="s">
        <v>74</v>
      </c>
      <c r="AW247" s="11" t="s">
        <v>33</v>
      </c>
      <c r="AX247" s="11" t="s">
        <v>69</v>
      </c>
      <c r="AY247" s="185" t="s">
        <v>113</v>
      </c>
    </row>
    <row r="248" spans="2:65" s="11" customFormat="1">
      <c r="B248" s="181"/>
      <c r="D248" s="182" t="s">
        <v>128</v>
      </c>
      <c r="E248" s="183" t="s">
        <v>5</v>
      </c>
      <c r="F248" s="184" t="s">
        <v>379</v>
      </c>
      <c r="H248" s="185" t="s">
        <v>5</v>
      </c>
      <c r="I248" s="186"/>
      <c r="L248" s="181"/>
      <c r="M248" s="187"/>
      <c r="N248" s="188"/>
      <c r="O248" s="188"/>
      <c r="P248" s="188"/>
      <c r="Q248" s="188"/>
      <c r="R248" s="188"/>
      <c r="S248" s="188"/>
      <c r="T248" s="189"/>
      <c r="AT248" s="185" t="s">
        <v>128</v>
      </c>
      <c r="AU248" s="185" t="s">
        <v>81</v>
      </c>
      <c r="AV248" s="11" t="s">
        <v>74</v>
      </c>
      <c r="AW248" s="11" t="s">
        <v>33</v>
      </c>
      <c r="AX248" s="11" t="s">
        <v>69</v>
      </c>
      <c r="AY248" s="185" t="s">
        <v>113</v>
      </c>
    </row>
    <row r="249" spans="2:65" s="11" customFormat="1">
      <c r="B249" s="181"/>
      <c r="D249" s="182" t="s">
        <v>128</v>
      </c>
      <c r="E249" s="183" t="s">
        <v>5</v>
      </c>
      <c r="F249" s="184" t="s">
        <v>380</v>
      </c>
      <c r="H249" s="185" t="s">
        <v>5</v>
      </c>
      <c r="I249" s="186"/>
      <c r="L249" s="181"/>
      <c r="M249" s="187"/>
      <c r="N249" s="188"/>
      <c r="O249" s="188"/>
      <c r="P249" s="188"/>
      <c r="Q249" s="188"/>
      <c r="R249" s="188"/>
      <c r="S249" s="188"/>
      <c r="T249" s="189"/>
      <c r="AT249" s="185" t="s">
        <v>128</v>
      </c>
      <c r="AU249" s="185" t="s">
        <v>81</v>
      </c>
      <c r="AV249" s="11" t="s">
        <v>74</v>
      </c>
      <c r="AW249" s="11" t="s">
        <v>33</v>
      </c>
      <c r="AX249" s="11" t="s">
        <v>69</v>
      </c>
      <c r="AY249" s="185" t="s">
        <v>113</v>
      </c>
    </row>
    <row r="250" spans="2:65" s="11" customFormat="1">
      <c r="B250" s="181"/>
      <c r="D250" s="182" t="s">
        <v>128</v>
      </c>
      <c r="E250" s="183" t="s">
        <v>5</v>
      </c>
      <c r="F250" s="184" t="s">
        <v>381</v>
      </c>
      <c r="H250" s="185" t="s">
        <v>5</v>
      </c>
      <c r="I250" s="186"/>
      <c r="L250" s="181"/>
      <c r="M250" s="187"/>
      <c r="N250" s="188"/>
      <c r="O250" s="188"/>
      <c r="P250" s="188"/>
      <c r="Q250" s="188"/>
      <c r="R250" s="188"/>
      <c r="S250" s="188"/>
      <c r="T250" s="189"/>
      <c r="AT250" s="185" t="s">
        <v>128</v>
      </c>
      <c r="AU250" s="185" t="s">
        <v>81</v>
      </c>
      <c r="AV250" s="11" t="s">
        <v>74</v>
      </c>
      <c r="AW250" s="11" t="s">
        <v>33</v>
      </c>
      <c r="AX250" s="11" t="s">
        <v>69</v>
      </c>
      <c r="AY250" s="185" t="s">
        <v>113</v>
      </c>
    </row>
    <row r="251" spans="2:65" s="11" customFormat="1">
      <c r="B251" s="181"/>
      <c r="D251" s="182" t="s">
        <v>128</v>
      </c>
      <c r="E251" s="183" t="s">
        <v>5</v>
      </c>
      <c r="F251" s="184" t="s">
        <v>382</v>
      </c>
      <c r="H251" s="185" t="s">
        <v>5</v>
      </c>
      <c r="I251" s="186"/>
      <c r="L251" s="181"/>
      <c r="M251" s="187"/>
      <c r="N251" s="188"/>
      <c r="O251" s="188"/>
      <c r="P251" s="188"/>
      <c r="Q251" s="188"/>
      <c r="R251" s="188"/>
      <c r="S251" s="188"/>
      <c r="T251" s="189"/>
      <c r="AT251" s="185" t="s">
        <v>128</v>
      </c>
      <c r="AU251" s="185" t="s">
        <v>81</v>
      </c>
      <c r="AV251" s="11" t="s">
        <v>74</v>
      </c>
      <c r="AW251" s="11" t="s">
        <v>33</v>
      </c>
      <c r="AX251" s="11" t="s">
        <v>69</v>
      </c>
      <c r="AY251" s="185" t="s">
        <v>113</v>
      </c>
    </row>
    <row r="252" spans="2:65" s="11" customFormat="1">
      <c r="B252" s="181"/>
      <c r="D252" s="182" t="s">
        <v>128</v>
      </c>
      <c r="E252" s="183" t="s">
        <v>5</v>
      </c>
      <c r="F252" s="306" t="s">
        <v>666</v>
      </c>
      <c r="H252" s="185" t="s">
        <v>5</v>
      </c>
      <c r="I252" s="186"/>
      <c r="L252" s="181"/>
      <c r="M252" s="187"/>
      <c r="N252" s="188"/>
      <c r="O252" s="188"/>
      <c r="P252" s="188"/>
      <c r="Q252" s="188"/>
      <c r="R252" s="188"/>
      <c r="S252" s="188"/>
      <c r="T252" s="189"/>
      <c r="AT252" s="185" t="s">
        <v>128</v>
      </c>
      <c r="AU252" s="185" t="s">
        <v>81</v>
      </c>
      <c r="AV252" s="11" t="s">
        <v>74</v>
      </c>
      <c r="AW252" s="11" t="s">
        <v>33</v>
      </c>
      <c r="AX252" s="11" t="s">
        <v>69</v>
      </c>
      <c r="AY252" s="185" t="s">
        <v>113</v>
      </c>
    </row>
    <row r="253" spans="2:65" s="11" customFormat="1" ht="24">
      <c r="B253" s="181"/>
      <c r="D253" s="182" t="s">
        <v>128</v>
      </c>
      <c r="E253" s="183" t="s">
        <v>5</v>
      </c>
      <c r="F253" s="306" t="s">
        <v>667</v>
      </c>
      <c r="H253" s="185" t="s">
        <v>5</v>
      </c>
      <c r="I253" s="186"/>
      <c r="L253" s="181"/>
      <c r="M253" s="187"/>
      <c r="N253" s="188"/>
      <c r="O253" s="188"/>
      <c r="P253" s="188"/>
      <c r="Q253" s="188"/>
      <c r="R253" s="188"/>
      <c r="S253" s="188"/>
      <c r="T253" s="189"/>
      <c r="AT253" s="185" t="s">
        <v>128</v>
      </c>
      <c r="AU253" s="185" t="s">
        <v>81</v>
      </c>
      <c r="AV253" s="11" t="s">
        <v>74</v>
      </c>
      <c r="AW253" s="11" t="s">
        <v>33</v>
      </c>
      <c r="AX253" s="11" t="s">
        <v>69</v>
      </c>
      <c r="AY253" s="185" t="s">
        <v>113</v>
      </c>
    </row>
    <row r="254" spans="2:65" s="11" customFormat="1">
      <c r="B254" s="181"/>
      <c r="D254" s="182" t="s">
        <v>128</v>
      </c>
      <c r="E254" s="183" t="s">
        <v>5</v>
      </c>
      <c r="F254" s="184" t="s">
        <v>383</v>
      </c>
      <c r="H254" s="185" t="s">
        <v>5</v>
      </c>
      <c r="I254" s="186"/>
      <c r="L254" s="181"/>
      <c r="M254" s="187"/>
      <c r="N254" s="188"/>
      <c r="O254" s="188"/>
      <c r="P254" s="188"/>
      <c r="Q254" s="188"/>
      <c r="R254" s="188"/>
      <c r="S254" s="188"/>
      <c r="T254" s="189"/>
      <c r="AT254" s="185" t="s">
        <v>128</v>
      </c>
      <c r="AU254" s="185" t="s">
        <v>81</v>
      </c>
      <c r="AV254" s="11" t="s">
        <v>74</v>
      </c>
      <c r="AW254" s="11" t="s">
        <v>33</v>
      </c>
      <c r="AX254" s="11" t="s">
        <v>69</v>
      </c>
      <c r="AY254" s="185" t="s">
        <v>113</v>
      </c>
    </row>
    <row r="255" spans="2:65" s="11" customFormat="1">
      <c r="B255" s="181"/>
      <c r="D255" s="182" t="s">
        <v>128</v>
      </c>
      <c r="E255" s="183" t="s">
        <v>5</v>
      </c>
      <c r="F255" s="184" t="s">
        <v>384</v>
      </c>
      <c r="H255" s="185" t="s">
        <v>5</v>
      </c>
      <c r="I255" s="186"/>
      <c r="L255" s="181"/>
      <c r="M255" s="187"/>
      <c r="N255" s="188"/>
      <c r="O255" s="188"/>
      <c r="P255" s="188"/>
      <c r="Q255" s="188"/>
      <c r="R255" s="188"/>
      <c r="S255" s="188"/>
      <c r="T255" s="189"/>
      <c r="AT255" s="185" t="s">
        <v>128</v>
      </c>
      <c r="AU255" s="185" t="s">
        <v>81</v>
      </c>
      <c r="AV255" s="11" t="s">
        <v>74</v>
      </c>
      <c r="AW255" s="11" t="s">
        <v>33</v>
      </c>
      <c r="AX255" s="11" t="s">
        <v>69</v>
      </c>
      <c r="AY255" s="185" t="s">
        <v>113</v>
      </c>
    </row>
    <row r="256" spans="2:65" s="11" customFormat="1" ht="24">
      <c r="B256" s="181"/>
      <c r="D256" s="182" t="s">
        <v>128</v>
      </c>
      <c r="E256" s="183" t="s">
        <v>5</v>
      </c>
      <c r="F256" s="306" t="s">
        <v>606</v>
      </c>
      <c r="H256" s="185" t="s">
        <v>5</v>
      </c>
      <c r="I256" s="186"/>
      <c r="L256" s="181"/>
      <c r="M256" s="187"/>
      <c r="N256" s="188"/>
      <c r="O256" s="188"/>
      <c r="P256" s="188"/>
      <c r="Q256" s="188"/>
      <c r="R256" s="188"/>
      <c r="S256" s="188"/>
      <c r="T256" s="189"/>
      <c r="AT256" s="185" t="s">
        <v>128</v>
      </c>
      <c r="AU256" s="185" t="s">
        <v>81</v>
      </c>
      <c r="AV256" s="11" t="s">
        <v>74</v>
      </c>
      <c r="AW256" s="11" t="s">
        <v>33</v>
      </c>
      <c r="AX256" s="11" t="s">
        <v>69</v>
      </c>
      <c r="AY256" s="185" t="s">
        <v>113</v>
      </c>
    </row>
    <row r="257" spans="2:65" s="12" customFormat="1">
      <c r="B257" s="190"/>
      <c r="D257" s="182" t="s">
        <v>128</v>
      </c>
      <c r="E257" s="191" t="s">
        <v>5</v>
      </c>
      <c r="F257" s="192" t="s">
        <v>74</v>
      </c>
      <c r="H257" s="193">
        <v>1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128</v>
      </c>
      <c r="AU257" s="191" t="s">
        <v>81</v>
      </c>
      <c r="AV257" s="12" t="s">
        <v>81</v>
      </c>
      <c r="AW257" s="12" t="s">
        <v>33</v>
      </c>
      <c r="AX257" s="12" t="s">
        <v>69</v>
      </c>
      <c r="AY257" s="191" t="s">
        <v>113</v>
      </c>
    </row>
    <row r="258" spans="2:65" s="13" customFormat="1">
      <c r="B258" s="198"/>
      <c r="D258" s="199" t="s">
        <v>128</v>
      </c>
      <c r="E258" s="200" t="s">
        <v>5</v>
      </c>
      <c r="F258" s="201" t="s">
        <v>130</v>
      </c>
      <c r="H258" s="202">
        <v>1</v>
      </c>
      <c r="I258" s="203"/>
      <c r="L258" s="198"/>
      <c r="M258" s="204"/>
      <c r="N258" s="205"/>
      <c r="O258" s="205"/>
      <c r="P258" s="205"/>
      <c r="Q258" s="205"/>
      <c r="R258" s="205"/>
      <c r="S258" s="205"/>
      <c r="T258" s="206"/>
      <c r="AT258" s="207" t="s">
        <v>128</v>
      </c>
      <c r="AU258" s="207" t="s">
        <v>81</v>
      </c>
      <c r="AV258" s="13" t="s">
        <v>118</v>
      </c>
      <c r="AW258" s="13" t="s">
        <v>33</v>
      </c>
      <c r="AX258" s="13" t="s">
        <v>74</v>
      </c>
      <c r="AY258" s="207" t="s">
        <v>113</v>
      </c>
    </row>
    <row r="259" spans="2:65" s="1" customFormat="1" ht="22.5" customHeight="1">
      <c r="B259" s="168"/>
      <c r="C259" s="169" t="s">
        <v>385</v>
      </c>
      <c r="D259" s="169" t="s">
        <v>115</v>
      </c>
      <c r="E259" s="170" t="s">
        <v>386</v>
      </c>
      <c r="F259" s="171" t="s">
        <v>668</v>
      </c>
      <c r="G259" s="172" t="s">
        <v>372</v>
      </c>
      <c r="H259" s="173">
        <v>1</v>
      </c>
      <c r="I259" s="174"/>
      <c r="J259" s="175">
        <f>ROUND(I259*H259,2)</f>
        <v>0</v>
      </c>
      <c r="K259" s="171" t="s">
        <v>5</v>
      </c>
      <c r="L259" s="40"/>
      <c r="M259" s="176" t="s">
        <v>5</v>
      </c>
      <c r="N259" s="177" t="s">
        <v>40</v>
      </c>
      <c r="O259" s="41"/>
      <c r="P259" s="178">
        <f>O259*H259</f>
        <v>0</v>
      </c>
      <c r="Q259" s="178">
        <v>0</v>
      </c>
      <c r="R259" s="178">
        <f>Q259*H259</f>
        <v>0</v>
      </c>
      <c r="S259" s="178">
        <v>0</v>
      </c>
      <c r="T259" s="179">
        <f>S259*H259</f>
        <v>0</v>
      </c>
      <c r="AR259" s="23" t="s">
        <v>118</v>
      </c>
      <c r="AT259" s="23" t="s">
        <v>115</v>
      </c>
      <c r="AU259" s="23" t="s">
        <v>81</v>
      </c>
      <c r="AY259" s="23" t="s">
        <v>113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23" t="s">
        <v>74</v>
      </c>
      <c r="BK259" s="180">
        <f>ROUND(I259*H259,2)</f>
        <v>0</v>
      </c>
      <c r="BL259" s="23" t="s">
        <v>118</v>
      </c>
      <c r="BM259" s="23" t="s">
        <v>387</v>
      </c>
    </row>
    <row r="260" spans="2:65" s="1" customFormat="1" ht="22.5" customHeight="1">
      <c r="B260" s="168"/>
      <c r="C260" s="169" t="s">
        <v>388</v>
      </c>
      <c r="D260" s="169" t="s">
        <v>115</v>
      </c>
      <c r="E260" s="170" t="s">
        <v>389</v>
      </c>
      <c r="F260" s="171" t="s">
        <v>669</v>
      </c>
      <c r="G260" s="172" t="s">
        <v>117</v>
      </c>
      <c r="H260" s="173">
        <v>70.5</v>
      </c>
      <c r="I260" s="174"/>
      <c r="J260" s="175">
        <f>ROUND(I260*H260,2)</f>
        <v>0</v>
      </c>
      <c r="K260" s="171"/>
      <c r="L260" s="40"/>
      <c r="M260" s="176" t="s">
        <v>5</v>
      </c>
      <c r="N260" s="177" t="s">
        <v>40</v>
      </c>
      <c r="O260" s="41"/>
      <c r="P260" s="178">
        <f>O260*H260</f>
        <v>0</v>
      </c>
      <c r="Q260" s="178">
        <v>0</v>
      </c>
      <c r="R260" s="178">
        <f>Q260*H260</f>
        <v>0</v>
      </c>
      <c r="S260" s="178">
        <v>3.6999999999999998E-2</v>
      </c>
      <c r="T260" s="179">
        <f>S260*H260</f>
        <v>2.6084999999999998</v>
      </c>
      <c r="AR260" s="23" t="s">
        <v>118</v>
      </c>
      <c r="AT260" s="23" t="s">
        <v>115</v>
      </c>
      <c r="AU260" s="23" t="s">
        <v>81</v>
      </c>
      <c r="AY260" s="23" t="s">
        <v>113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23" t="s">
        <v>74</v>
      </c>
      <c r="BK260" s="180">
        <f>ROUND(I260*H260,2)</f>
        <v>0</v>
      </c>
      <c r="BL260" s="23" t="s">
        <v>118</v>
      </c>
      <c r="BM260" s="23" t="s">
        <v>390</v>
      </c>
    </row>
    <row r="261" spans="2:65" s="11" customFormat="1">
      <c r="B261" s="181"/>
      <c r="D261" s="182" t="s">
        <v>128</v>
      </c>
      <c r="E261" s="183" t="s">
        <v>5</v>
      </c>
      <c r="F261" s="184" t="s">
        <v>391</v>
      </c>
      <c r="H261" s="185" t="s">
        <v>5</v>
      </c>
      <c r="I261" s="186"/>
      <c r="L261" s="181"/>
      <c r="M261" s="187"/>
      <c r="N261" s="188"/>
      <c r="O261" s="188"/>
      <c r="P261" s="188"/>
      <c r="Q261" s="188"/>
      <c r="R261" s="188"/>
      <c r="S261" s="188"/>
      <c r="T261" s="189"/>
      <c r="AT261" s="185" t="s">
        <v>128</v>
      </c>
      <c r="AU261" s="185" t="s">
        <v>81</v>
      </c>
      <c r="AV261" s="11" t="s">
        <v>74</v>
      </c>
      <c r="AW261" s="11" t="s">
        <v>33</v>
      </c>
      <c r="AX261" s="11" t="s">
        <v>69</v>
      </c>
      <c r="AY261" s="185" t="s">
        <v>113</v>
      </c>
    </row>
    <row r="262" spans="2:65" s="11" customFormat="1">
      <c r="B262" s="181"/>
      <c r="D262" s="182" t="s">
        <v>128</v>
      </c>
      <c r="E262" s="183" t="s">
        <v>5</v>
      </c>
      <c r="F262" s="184" t="s">
        <v>392</v>
      </c>
      <c r="H262" s="185" t="s">
        <v>5</v>
      </c>
      <c r="I262" s="186"/>
      <c r="L262" s="181"/>
      <c r="M262" s="187"/>
      <c r="N262" s="188"/>
      <c r="O262" s="188"/>
      <c r="P262" s="188"/>
      <c r="Q262" s="188"/>
      <c r="R262" s="188"/>
      <c r="S262" s="188"/>
      <c r="T262" s="189"/>
      <c r="AT262" s="185" t="s">
        <v>128</v>
      </c>
      <c r="AU262" s="185" t="s">
        <v>81</v>
      </c>
      <c r="AV262" s="11" t="s">
        <v>74</v>
      </c>
      <c r="AW262" s="11" t="s">
        <v>33</v>
      </c>
      <c r="AX262" s="11" t="s">
        <v>69</v>
      </c>
      <c r="AY262" s="185" t="s">
        <v>113</v>
      </c>
    </row>
    <row r="263" spans="2:65" s="12" customFormat="1">
      <c r="B263" s="190"/>
      <c r="D263" s="182" t="s">
        <v>128</v>
      </c>
      <c r="E263" s="191" t="s">
        <v>5</v>
      </c>
      <c r="F263" s="192" t="s">
        <v>393</v>
      </c>
      <c r="H263" s="193">
        <v>67</v>
      </c>
      <c r="I263" s="19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128</v>
      </c>
      <c r="AU263" s="191" t="s">
        <v>81</v>
      </c>
      <c r="AV263" s="12" t="s">
        <v>81</v>
      </c>
      <c r="AW263" s="12" t="s">
        <v>33</v>
      </c>
      <c r="AX263" s="12" t="s">
        <v>69</v>
      </c>
      <c r="AY263" s="191" t="s">
        <v>113</v>
      </c>
    </row>
    <row r="264" spans="2:65" s="11" customFormat="1">
      <c r="B264" s="181"/>
      <c r="D264" s="182" t="s">
        <v>128</v>
      </c>
      <c r="E264" s="183" t="s">
        <v>5</v>
      </c>
      <c r="F264" s="184" t="s">
        <v>394</v>
      </c>
      <c r="H264" s="185" t="s">
        <v>5</v>
      </c>
      <c r="I264" s="186"/>
      <c r="L264" s="181"/>
      <c r="M264" s="187"/>
      <c r="N264" s="188"/>
      <c r="O264" s="188"/>
      <c r="P264" s="188"/>
      <c r="Q264" s="188"/>
      <c r="R264" s="188"/>
      <c r="S264" s="188"/>
      <c r="T264" s="189"/>
      <c r="AT264" s="185" t="s">
        <v>128</v>
      </c>
      <c r="AU264" s="185" t="s">
        <v>81</v>
      </c>
      <c r="AV264" s="11" t="s">
        <v>74</v>
      </c>
      <c r="AW264" s="11" t="s">
        <v>33</v>
      </c>
      <c r="AX264" s="11" t="s">
        <v>69</v>
      </c>
      <c r="AY264" s="185" t="s">
        <v>113</v>
      </c>
    </row>
    <row r="265" spans="2:65" s="12" customFormat="1">
      <c r="B265" s="190"/>
      <c r="D265" s="182" t="s">
        <v>128</v>
      </c>
      <c r="E265" s="191" t="s">
        <v>5</v>
      </c>
      <c r="F265" s="192" t="s">
        <v>395</v>
      </c>
      <c r="H265" s="193">
        <v>3.5</v>
      </c>
      <c r="I265" s="194"/>
      <c r="L265" s="190"/>
      <c r="M265" s="195"/>
      <c r="N265" s="196"/>
      <c r="O265" s="196"/>
      <c r="P265" s="196"/>
      <c r="Q265" s="196"/>
      <c r="R265" s="196"/>
      <c r="S265" s="196"/>
      <c r="T265" s="197"/>
      <c r="AT265" s="191" t="s">
        <v>128</v>
      </c>
      <c r="AU265" s="191" t="s">
        <v>81</v>
      </c>
      <c r="AV265" s="12" t="s">
        <v>81</v>
      </c>
      <c r="AW265" s="12" t="s">
        <v>33</v>
      </c>
      <c r="AX265" s="12" t="s">
        <v>69</v>
      </c>
      <c r="AY265" s="191" t="s">
        <v>113</v>
      </c>
    </row>
    <row r="266" spans="2:65" s="13" customFormat="1">
      <c r="B266" s="198"/>
      <c r="D266" s="182" t="s">
        <v>128</v>
      </c>
      <c r="E266" s="218" t="s">
        <v>5</v>
      </c>
      <c r="F266" s="219" t="s">
        <v>130</v>
      </c>
      <c r="H266" s="220">
        <v>70.5</v>
      </c>
      <c r="I266" s="203"/>
      <c r="L266" s="198"/>
      <c r="M266" s="204"/>
      <c r="N266" s="205"/>
      <c r="O266" s="205"/>
      <c r="P266" s="205"/>
      <c r="Q266" s="205"/>
      <c r="R266" s="205"/>
      <c r="S266" s="205"/>
      <c r="T266" s="206"/>
      <c r="AT266" s="207" t="s">
        <v>128</v>
      </c>
      <c r="AU266" s="207" t="s">
        <v>81</v>
      </c>
      <c r="AV266" s="13" t="s">
        <v>118</v>
      </c>
      <c r="AW266" s="13" t="s">
        <v>33</v>
      </c>
      <c r="AX266" s="13" t="s">
        <v>74</v>
      </c>
      <c r="AY266" s="207" t="s">
        <v>113</v>
      </c>
    </row>
    <row r="267" spans="2:65" s="10" customFormat="1" ht="29.85" customHeight="1">
      <c r="B267" s="154"/>
      <c r="D267" s="165" t="s">
        <v>68</v>
      </c>
      <c r="E267" s="166" t="s">
        <v>396</v>
      </c>
      <c r="F267" s="166" t="s">
        <v>397</v>
      </c>
      <c r="I267" s="157"/>
      <c r="J267" s="167">
        <f>BK267</f>
        <v>0</v>
      </c>
      <c r="L267" s="154"/>
      <c r="M267" s="159"/>
      <c r="N267" s="160"/>
      <c r="O267" s="160"/>
      <c r="P267" s="161">
        <f>P268</f>
        <v>0</v>
      </c>
      <c r="Q267" s="160"/>
      <c r="R267" s="161">
        <f>R268</f>
        <v>0</v>
      </c>
      <c r="S267" s="160"/>
      <c r="T267" s="162">
        <f>T268</f>
        <v>0</v>
      </c>
      <c r="AR267" s="155" t="s">
        <v>74</v>
      </c>
      <c r="AT267" s="163" t="s">
        <v>68</v>
      </c>
      <c r="AU267" s="163" t="s">
        <v>74</v>
      </c>
      <c r="AY267" s="155" t="s">
        <v>113</v>
      </c>
      <c r="BK267" s="164">
        <f>BK268</f>
        <v>0</v>
      </c>
    </row>
    <row r="268" spans="2:65" s="1" customFormat="1" ht="44.25" customHeight="1">
      <c r="B268" s="168"/>
      <c r="C268" s="169" t="s">
        <v>398</v>
      </c>
      <c r="D268" s="169" t="s">
        <v>115</v>
      </c>
      <c r="E268" s="170" t="s">
        <v>399</v>
      </c>
      <c r="F268" s="171" t="s">
        <v>400</v>
      </c>
      <c r="G268" s="172" t="s">
        <v>157</v>
      </c>
      <c r="H268" s="173">
        <v>113.34099999999999</v>
      </c>
      <c r="I268" s="174"/>
      <c r="J268" s="175">
        <f>ROUND(I268*H268,2)</f>
        <v>0</v>
      </c>
      <c r="K268" s="171"/>
      <c r="L268" s="40"/>
      <c r="M268" s="176" t="s">
        <v>5</v>
      </c>
      <c r="N268" s="177" t="s">
        <v>40</v>
      </c>
      <c r="O268" s="41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AR268" s="23" t="s">
        <v>118</v>
      </c>
      <c r="AT268" s="23" t="s">
        <v>115</v>
      </c>
      <c r="AU268" s="23" t="s">
        <v>81</v>
      </c>
      <c r="AY268" s="23" t="s">
        <v>113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23" t="s">
        <v>74</v>
      </c>
      <c r="BK268" s="180">
        <f>ROUND(I268*H268,2)</f>
        <v>0</v>
      </c>
      <c r="BL268" s="23" t="s">
        <v>118</v>
      </c>
      <c r="BM268" s="23" t="s">
        <v>401</v>
      </c>
    </row>
    <row r="269" spans="2:65" s="10" customFormat="1" ht="37.35" customHeight="1">
      <c r="B269" s="154"/>
      <c r="D269" s="155" t="s">
        <v>68</v>
      </c>
      <c r="E269" s="156" t="s">
        <v>402</v>
      </c>
      <c r="F269" s="156" t="s">
        <v>403</v>
      </c>
      <c r="I269" s="157"/>
      <c r="J269" s="158">
        <f>BK269</f>
        <v>0</v>
      </c>
      <c r="L269" s="154"/>
      <c r="M269" s="159"/>
      <c r="N269" s="160"/>
      <c r="O269" s="160"/>
      <c r="P269" s="161">
        <f>P270</f>
        <v>0</v>
      </c>
      <c r="Q269" s="160"/>
      <c r="R269" s="161">
        <f>R270</f>
        <v>8.3340000000000011E-3</v>
      </c>
      <c r="S269" s="160"/>
      <c r="T269" s="162">
        <f>T270</f>
        <v>0</v>
      </c>
      <c r="AR269" s="155" t="s">
        <v>81</v>
      </c>
      <c r="AT269" s="163" t="s">
        <v>68</v>
      </c>
      <c r="AU269" s="163" t="s">
        <v>69</v>
      </c>
      <c r="AY269" s="155" t="s">
        <v>113</v>
      </c>
      <c r="BK269" s="164">
        <f>BK270</f>
        <v>0</v>
      </c>
    </row>
    <row r="270" spans="2:65" s="10" customFormat="1" ht="19.95" customHeight="1">
      <c r="B270" s="154"/>
      <c r="D270" s="165" t="s">
        <v>68</v>
      </c>
      <c r="E270" s="166" t="s">
        <v>404</v>
      </c>
      <c r="F270" s="166" t="s">
        <v>405</v>
      </c>
      <c r="I270" s="157"/>
      <c r="J270" s="167">
        <f>BK270</f>
        <v>0</v>
      </c>
      <c r="L270" s="154"/>
      <c r="M270" s="159"/>
      <c r="N270" s="160"/>
      <c r="O270" s="160"/>
      <c r="P270" s="161">
        <f>SUM(P271:P274)</f>
        <v>0</v>
      </c>
      <c r="Q270" s="160"/>
      <c r="R270" s="161">
        <f>SUM(R271:R274)</f>
        <v>8.3340000000000011E-3</v>
      </c>
      <c r="S270" s="160"/>
      <c r="T270" s="162">
        <f>SUM(T271:T274)</f>
        <v>0</v>
      </c>
      <c r="AR270" s="155" t="s">
        <v>81</v>
      </c>
      <c r="AT270" s="163" t="s">
        <v>68</v>
      </c>
      <c r="AU270" s="163" t="s">
        <v>74</v>
      </c>
      <c r="AY270" s="155" t="s">
        <v>113</v>
      </c>
      <c r="BK270" s="164">
        <f>SUM(BK271:BK274)</f>
        <v>0</v>
      </c>
    </row>
    <row r="271" spans="2:65" s="1" customFormat="1" ht="22.5" customHeight="1">
      <c r="B271" s="168"/>
      <c r="C271" s="169" t="s">
        <v>406</v>
      </c>
      <c r="D271" s="169" t="s">
        <v>115</v>
      </c>
      <c r="E271" s="170" t="s">
        <v>407</v>
      </c>
      <c r="F271" s="171" t="s">
        <v>670</v>
      </c>
      <c r="G271" s="172" t="s">
        <v>117</v>
      </c>
      <c r="H271" s="173">
        <v>2.6</v>
      </c>
      <c r="I271" s="174"/>
      <c r="J271" s="175">
        <f>ROUND(I271*H271,2)</f>
        <v>0</v>
      </c>
      <c r="K271" s="171"/>
      <c r="L271" s="40"/>
      <c r="M271" s="176" t="s">
        <v>5</v>
      </c>
      <c r="N271" s="177" t="s">
        <v>40</v>
      </c>
      <c r="O271" s="41"/>
      <c r="P271" s="178">
        <f>O271*H271</f>
        <v>0</v>
      </c>
      <c r="Q271" s="178">
        <v>9.0000000000000006E-5</v>
      </c>
      <c r="R271" s="178">
        <f>Q271*H271</f>
        <v>2.3400000000000002E-4</v>
      </c>
      <c r="S271" s="178">
        <v>0</v>
      </c>
      <c r="T271" s="179">
        <f>S271*H271</f>
        <v>0</v>
      </c>
      <c r="AR271" s="23" t="s">
        <v>192</v>
      </c>
      <c r="AT271" s="23" t="s">
        <v>115</v>
      </c>
      <c r="AU271" s="23" t="s">
        <v>81</v>
      </c>
      <c r="AY271" s="23" t="s">
        <v>113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23" t="s">
        <v>74</v>
      </c>
      <c r="BK271" s="180">
        <f>ROUND(I271*H271,2)</f>
        <v>0</v>
      </c>
      <c r="BL271" s="23" t="s">
        <v>192</v>
      </c>
      <c r="BM271" s="23" t="s">
        <v>408</v>
      </c>
    </row>
    <row r="272" spans="2:65" s="1" customFormat="1" ht="22.5" customHeight="1">
      <c r="B272" s="168"/>
      <c r="C272" s="208" t="s">
        <v>409</v>
      </c>
      <c r="D272" s="208" t="s">
        <v>154</v>
      </c>
      <c r="E272" s="209" t="s">
        <v>410</v>
      </c>
      <c r="F272" s="210" t="s">
        <v>671</v>
      </c>
      <c r="G272" s="211" t="s">
        <v>259</v>
      </c>
      <c r="H272" s="212">
        <v>1</v>
      </c>
      <c r="I272" s="213"/>
      <c r="J272" s="214">
        <f>ROUND(I272*H272,2)</f>
        <v>0</v>
      </c>
      <c r="K272" s="210" t="s">
        <v>5</v>
      </c>
      <c r="L272" s="215"/>
      <c r="M272" s="216" t="s">
        <v>5</v>
      </c>
      <c r="N272" s="217" t="s">
        <v>40</v>
      </c>
      <c r="O272" s="41"/>
      <c r="P272" s="178">
        <f>O272*H272</f>
        <v>0</v>
      </c>
      <c r="Q272" s="178">
        <v>0</v>
      </c>
      <c r="R272" s="178">
        <f>Q272*H272</f>
        <v>0</v>
      </c>
      <c r="S272" s="178">
        <v>0</v>
      </c>
      <c r="T272" s="179">
        <f>S272*H272</f>
        <v>0</v>
      </c>
      <c r="AR272" s="23" t="s">
        <v>253</v>
      </c>
      <c r="AT272" s="23" t="s">
        <v>154</v>
      </c>
      <c r="AU272" s="23" t="s">
        <v>81</v>
      </c>
      <c r="AY272" s="23" t="s">
        <v>113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23" t="s">
        <v>74</v>
      </c>
      <c r="BK272" s="180">
        <f>ROUND(I272*H272,2)</f>
        <v>0</v>
      </c>
      <c r="BL272" s="23" t="s">
        <v>192</v>
      </c>
      <c r="BM272" s="23" t="s">
        <v>411</v>
      </c>
    </row>
    <row r="273" spans="2:65" s="1" customFormat="1" ht="22.5" customHeight="1">
      <c r="B273" s="168"/>
      <c r="C273" s="208" t="s">
        <v>412</v>
      </c>
      <c r="D273" s="208" t="s">
        <v>154</v>
      </c>
      <c r="E273" s="209" t="s">
        <v>413</v>
      </c>
      <c r="F273" s="210" t="s">
        <v>672</v>
      </c>
      <c r="G273" s="211" t="s">
        <v>259</v>
      </c>
      <c r="H273" s="212">
        <v>1</v>
      </c>
      <c r="I273" s="213"/>
      <c r="J273" s="214">
        <f>ROUND(I273*H273,2)</f>
        <v>0</v>
      </c>
      <c r="K273" s="210" t="s">
        <v>5</v>
      </c>
      <c r="L273" s="215"/>
      <c r="M273" s="216" t="s">
        <v>5</v>
      </c>
      <c r="N273" s="217" t="s">
        <v>40</v>
      </c>
      <c r="O273" s="41"/>
      <c r="P273" s="178">
        <f>O273*H273</f>
        <v>0</v>
      </c>
      <c r="Q273" s="178">
        <v>5.1000000000000004E-3</v>
      </c>
      <c r="R273" s="178">
        <f>Q273*H273</f>
        <v>5.1000000000000004E-3</v>
      </c>
      <c r="S273" s="178">
        <v>0</v>
      </c>
      <c r="T273" s="179">
        <f>S273*H273</f>
        <v>0</v>
      </c>
      <c r="AR273" s="23" t="s">
        <v>253</v>
      </c>
      <c r="AT273" s="23" t="s">
        <v>154</v>
      </c>
      <c r="AU273" s="23" t="s">
        <v>81</v>
      </c>
      <c r="AY273" s="23" t="s">
        <v>113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23" t="s">
        <v>74</v>
      </c>
      <c r="BK273" s="180">
        <f>ROUND(I273*H273,2)</f>
        <v>0</v>
      </c>
      <c r="BL273" s="23" t="s">
        <v>192</v>
      </c>
      <c r="BM273" s="23" t="s">
        <v>414</v>
      </c>
    </row>
    <row r="274" spans="2:65" s="1" customFormat="1" ht="22.5" customHeight="1">
      <c r="B274" s="168"/>
      <c r="C274" s="208" t="s">
        <v>415</v>
      </c>
      <c r="D274" s="208" t="s">
        <v>154</v>
      </c>
      <c r="E274" s="209" t="s">
        <v>416</v>
      </c>
      <c r="F274" s="210" t="s">
        <v>673</v>
      </c>
      <c r="G274" s="211" t="s">
        <v>259</v>
      </c>
      <c r="H274" s="212">
        <v>1</v>
      </c>
      <c r="I274" s="213"/>
      <c r="J274" s="214">
        <f>ROUND(I274*H274,2)</f>
        <v>0</v>
      </c>
      <c r="K274" s="210" t="s">
        <v>5</v>
      </c>
      <c r="L274" s="215"/>
      <c r="M274" s="216" t="s">
        <v>5</v>
      </c>
      <c r="N274" s="224" t="s">
        <v>40</v>
      </c>
      <c r="O274" s="225"/>
      <c r="P274" s="226">
        <f>O274*H274</f>
        <v>0</v>
      </c>
      <c r="Q274" s="226">
        <v>3.0000000000000001E-3</v>
      </c>
      <c r="R274" s="226">
        <f>Q274*H274</f>
        <v>3.0000000000000001E-3</v>
      </c>
      <c r="S274" s="226">
        <v>0</v>
      </c>
      <c r="T274" s="227">
        <f>S274*H274</f>
        <v>0</v>
      </c>
      <c r="AR274" s="23" t="s">
        <v>253</v>
      </c>
      <c r="AT274" s="23" t="s">
        <v>154</v>
      </c>
      <c r="AU274" s="23" t="s">
        <v>81</v>
      </c>
      <c r="AY274" s="23" t="s">
        <v>113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23" t="s">
        <v>74</v>
      </c>
      <c r="BK274" s="180">
        <f>ROUND(I274*H274,2)</f>
        <v>0</v>
      </c>
      <c r="BL274" s="23" t="s">
        <v>192</v>
      </c>
      <c r="BM274" s="23" t="s">
        <v>417</v>
      </c>
    </row>
    <row r="275" spans="2:65" s="1" customFormat="1" ht="6.9" customHeight="1">
      <c r="B275" s="55"/>
      <c r="C275" s="56"/>
      <c r="D275" s="56"/>
      <c r="E275" s="56"/>
      <c r="F275" s="56"/>
      <c r="G275" s="56"/>
      <c r="H275" s="56"/>
      <c r="I275" s="121"/>
      <c r="J275" s="56"/>
      <c r="K275" s="56"/>
      <c r="L275" s="40"/>
    </row>
  </sheetData>
  <autoFilter ref="C78:K274"/>
  <mergeCells count="6">
    <mergeCell ref="E71:H71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8" customWidth="1"/>
    <col min="2" max="2" width="1.7109375" style="228" customWidth="1"/>
    <col min="3" max="4" width="5" style="228" customWidth="1"/>
    <col min="5" max="5" width="11.7109375" style="228" customWidth="1"/>
    <col min="6" max="6" width="9.140625" style="228" customWidth="1"/>
    <col min="7" max="7" width="5" style="228" customWidth="1"/>
    <col min="8" max="8" width="77.85546875" style="228" customWidth="1"/>
    <col min="9" max="10" width="20" style="228" customWidth="1"/>
    <col min="11" max="11" width="1.710937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4" customFormat="1" ht="45" customHeight="1">
      <c r="B3" s="232"/>
      <c r="C3" s="348" t="s">
        <v>418</v>
      </c>
      <c r="D3" s="348"/>
      <c r="E3" s="348"/>
      <c r="F3" s="348"/>
      <c r="G3" s="348"/>
      <c r="H3" s="348"/>
      <c r="I3" s="348"/>
      <c r="J3" s="348"/>
      <c r="K3" s="233"/>
    </row>
    <row r="4" spans="2:11" ht="25.5" customHeight="1">
      <c r="B4" s="234"/>
      <c r="C4" s="349" t="s">
        <v>419</v>
      </c>
      <c r="D4" s="349"/>
      <c r="E4" s="349"/>
      <c r="F4" s="349"/>
      <c r="G4" s="349"/>
      <c r="H4" s="349"/>
      <c r="I4" s="349"/>
      <c r="J4" s="349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0" t="s">
        <v>420</v>
      </c>
      <c r="D6" s="350"/>
      <c r="E6" s="350"/>
      <c r="F6" s="350"/>
      <c r="G6" s="350"/>
      <c r="H6" s="350"/>
      <c r="I6" s="350"/>
      <c r="J6" s="350"/>
      <c r="K6" s="235"/>
    </row>
    <row r="7" spans="2:11" ht="15" customHeight="1">
      <c r="B7" s="238"/>
      <c r="C7" s="350" t="s">
        <v>421</v>
      </c>
      <c r="D7" s="350"/>
      <c r="E7" s="350"/>
      <c r="F7" s="350"/>
      <c r="G7" s="350"/>
      <c r="H7" s="350"/>
      <c r="I7" s="350"/>
      <c r="J7" s="350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0" t="s">
        <v>422</v>
      </c>
      <c r="D9" s="350"/>
      <c r="E9" s="350"/>
      <c r="F9" s="350"/>
      <c r="G9" s="350"/>
      <c r="H9" s="350"/>
      <c r="I9" s="350"/>
      <c r="J9" s="350"/>
      <c r="K9" s="235"/>
    </row>
    <row r="10" spans="2:11" ht="15" customHeight="1">
      <c r="B10" s="238"/>
      <c r="C10" s="237"/>
      <c r="D10" s="350" t="s">
        <v>423</v>
      </c>
      <c r="E10" s="350"/>
      <c r="F10" s="350"/>
      <c r="G10" s="350"/>
      <c r="H10" s="350"/>
      <c r="I10" s="350"/>
      <c r="J10" s="350"/>
      <c r="K10" s="235"/>
    </row>
    <row r="11" spans="2:11" ht="15" customHeight="1">
      <c r="B11" s="238"/>
      <c r="C11" s="239"/>
      <c r="D11" s="350" t="s">
        <v>424</v>
      </c>
      <c r="E11" s="350"/>
      <c r="F11" s="350"/>
      <c r="G11" s="350"/>
      <c r="H11" s="350"/>
      <c r="I11" s="350"/>
      <c r="J11" s="350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0" t="s">
        <v>425</v>
      </c>
      <c r="E13" s="350"/>
      <c r="F13" s="350"/>
      <c r="G13" s="350"/>
      <c r="H13" s="350"/>
      <c r="I13" s="350"/>
      <c r="J13" s="350"/>
      <c r="K13" s="235"/>
    </row>
    <row r="14" spans="2:11" ht="15" customHeight="1">
      <c r="B14" s="238"/>
      <c r="C14" s="239"/>
      <c r="D14" s="350" t="s">
        <v>426</v>
      </c>
      <c r="E14" s="350"/>
      <c r="F14" s="350"/>
      <c r="G14" s="350"/>
      <c r="H14" s="350"/>
      <c r="I14" s="350"/>
      <c r="J14" s="350"/>
      <c r="K14" s="235"/>
    </row>
    <row r="15" spans="2:11" ht="15" customHeight="1">
      <c r="B15" s="238"/>
      <c r="C15" s="239"/>
      <c r="D15" s="350" t="s">
        <v>427</v>
      </c>
      <c r="E15" s="350"/>
      <c r="F15" s="350"/>
      <c r="G15" s="350"/>
      <c r="H15" s="350"/>
      <c r="I15" s="350"/>
      <c r="J15" s="350"/>
      <c r="K15" s="235"/>
    </row>
    <row r="16" spans="2:11" ht="15" customHeight="1">
      <c r="B16" s="238"/>
      <c r="C16" s="239"/>
      <c r="D16" s="239"/>
      <c r="E16" s="240" t="s">
        <v>73</v>
      </c>
      <c r="F16" s="350" t="s">
        <v>428</v>
      </c>
      <c r="G16" s="350"/>
      <c r="H16" s="350"/>
      <c r="I16" s="350"/>
      <c r="J16" s="350"/>
      <c r="K16" s="235"/>
    </row>
    <row r="17" spans="2:11" ht="15" customHeight="1">
      <c r="B17" s="238"/>
      <c r="C17" s="239"/>
      <c r="D17" s="239"/>
      <c r="E17" s="240" t="s">
        <v>429</v>
      </c>
      <c r="F17" s="350" t="s">
        <v>430</v>
      </c>
      <c r="G17" s="350"/>
      <c r="H17" s="350"/>
      <c r="I17" s="350"/>
      <c r="J17" s="350"/>
      <c r="K17" s="235"/>
    </row>
    <row r="18" spans="2:11" ht="15" customHeight="1">
      <c r="B18" s="238"/>
      <c r="C18" s="239"/>
      <c r="D18" s="239"/>
      <c r="E18" s="240" t="s">
        <v>431</v>
      </c>
      <c r="F18" s="350" t="s">
        <v>432</v>
      </c>
      <c r="G18" s="350"/>
      <c r="H18" s="350"/>
      <c r="I18" s="350"/>
      <c r="J18" s="350"/>
      <c r="K18" s="235"/>
    </row>
    <row r="19" spans="2:11" ht="15" customHeight="1">
      <c r="B19" s="238"/>
      <c r="C19" s="239"/>
      <c r="D19" s="239"/>
      <c r="E19" s="240" t="s">
        <v>433</v>
      </c>
      <c r="F19" s="350" t="s">
        <v>434</v>
      </c>
      <c r="G19" s="350"/>
      <c r="H19" s="350"/>
      <c r="I19" s="350"/>
      <c r="J19" s="350"/>
      <c r="K19" s="235"/>
    </row>
    <row r="20" spans="2:11" ht="15" customHeight="1">
      <c r="B20" s="238"/>
      <c r="C20" s="239"/>
      <c r="D20" s="239"/>
      <c r="E20" s="240" t="s">
        <v>435</v>
      </c>
      <c r="F20" s="350" t="s">
        <v>436</v>
      </c>
      <c r="G20" s="350"/>
      <c r="H20" s="350"/>
      <c r="I20" s="350"/>
      <c r="J20" s="350"/>
      <c r="K20" s="235"/>
    </row>
    <row r="21" spans="2:11" ht="15" customHeight="1">
      <c r="B21" s="238"/>
      <c r="C21" s="239"/>
      <c r="D21" s="239"/>
      <c r="E21" s="240" t="s">
        <v>437</v>
      </c>
      <c r="F21" s="350" t="s">
        <v>438</v>
      </c>
      <c r="G21" s="350"/>
      <c r="H21" s="350"/>
      <c r="I21" s="350"/>
      <c r="J21" s="350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0" t="s">
        <v>439</v>
      </c>
      <c r="D23" s="350"/>
      <c r="E23" s="350"/>
      <c r="F23" s="350"/>
      <c r="G23" s="350"/>
      <c r="H23" s="350"/>
      <c r="I23" s="350"/>
      <c r="J23" s="350"/>
      <c r="K23" s="235"/>
    </row>
    <row r="24" spans="2:11" ht="15" customHeight="1">
      <c r="B24" s="238"/>
      <c r="C24" s="350" t="s">
        <v>440</v>
      </c>
      <c r="D24" s="350"/>
      <c r="E24" s="350"/>
      <c r="F24" s="350"/>
      <c r="G24" s="350"/>
      <c r="H24" s="350"/>
      <c r="I24" s="350"/>
      <c r="J24" s="350"/>
      <c r="K24" s="235"/>
    </row>
    <row r="25" spans="2:11" ht="15" customHeight="1">
      <c r="B25" s="238"/>
      <c r="C25" s="237"/>
      <c r="D25" s="350" t="s">
        <v>441</v>
      </c>
      <c r="E25" s="350"/>
      <c r="F25" s="350"/>
      <c r="G25" s="350"/>
      <c r="H25" s="350"/>
      <c r="I25" s="350"/>
      <c r="J25" s="350"/>
      <c r="K25" s="235"/>
    </row>
    <row r="26" spans="2:11" ht="15" customHeight="1">
      <c r="B26" s="238"/>
      <c r="C26" s="239"/>
      <c r="D26" s="350" t="s">
        <v>442</v>
      </c>
      <c r="E26" s="350"/>
      <c r="F26" s="350"/>
      <c r="G26" s="350"/>
      <c r="H26" s="350"/>
      <c r="I26" s="350"/>
      <c r="J26" s="350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0" t="s">
        <v>443</v>
      </c>
      <c r="E28" s="350"/>
      <c r="F28" s="350"/>
      <c r="G28" s="350"/>
      <c r="H28" s="350"/>
      <c r="I28" s="350"/>
      <c r="J28" s="350"/>
      <c r="K28" s="235"/>
    </row>
    <row r="29" spans="2:11" ht="15" customHeight="1">
      <c r="B29" s="238"/>
      <c r="C29" s="239"/>
      <c r="D29" s="350" t="s">
        <v>444</v>
      </c>
      <c r="E29" s="350"/>
      <c r="F29" s="350"/>
      <c r="G29" s="350"/>
      <c r="H29" s="350"/>
      <c r="I29" s="350"/>
      <c r="J29" s="350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0" t="s">
        <v>445</v>
      </c>
      <c r="E31" s="350"/>
      <c r="F31" s="350"/>
      <c r="G31" s="350"/>
      <c r="H31" s="350"/>
      <c r="I31" s="350"/>
      <c r="J31" s="350"/>
      <c r="K31" s="235"/>
    </row>
    <row r="32" spans="2:11" ht="15" customHeight="1">
      <c r="B32" s="238"/>
      <c r="C32" s="239"/>
      <c r="D32" s="350" t="s">
        <v>446</v>
      </c>
      <c r="E32" s="350"/>
      <c r="F32" s="350"/>
      <c r="G32" s="350"/>
      <c r="H32" s="350"/>
      <c r="I32" s="350"/>
      <c r="J32" s="350"/>
      <c r="K32" s="235"/>
    </row>
    <row r="33" spans="2:11" ht="15" customHeight="1">
      <c r="B33" s="238"/>
      <c r="C33" s="239"/>
      <c r="D33" s="350" t="s">
        <v>447</v>
      </c>
      <c r="E33" s="350"/>
      <c r="F33" s="350"/>
      <c r="G33" s="350"/>
      <c r="H33" s="350"/>
      <c r="I33" s="350"/>
      <c r="J33" s="350"/>
      <c r="K33" s="235"/>
    </row>
    <row r="34" spans="2:11" ht="15" customHeight="1">
      <c r="B34" s="238"/>
      <c r="C34" s="239"/>
      <c r="D34" s="237"/>
      <c r="E34" s="241" t="s">
        <v>98</v>
      </c>
      <c r="F34" s="237"/>
      <c r="G34" s="350" t="s">
        <v>448</v>
      </c>
      <c r="H34" s="350"/>
      <c r="I34" s="350"/>
      <c r="J34" s="350"/>
      <c r="K34" s="235"/>
    </row>
    <row r="35" spans="2:11" ht="30.75" customHeight="1">
      <c r="B35" s="238"/>
      <c r="C35" s="239"/>
      <c r="D35" s="237"/>
      <c r="E35" s="241" t="s">
        <v>449</v>
      </c>
      <c r="F35" s="237"/>
      <c r="G35" s="350" t="s">
        <v>450</v>
      </c>
      <c r="H35" s="350"/>
      <c r="I35" s="350"/>
      <c r="J35" s="350"/>
      <c r="K35" s="235"/>
    </row>
    <row r="36" spans="2:11" ht="15" customHeight="1">
      <c r="B36" s="238"/>
      <c r="C36" s="239"/>
      <c r="D36" s="237"/>
      <c r="E36" s="241" t="s">
        <v>50</v>
      </c>
      <c r="F36" s="237"/>
      <c r="G36" s="350" t="s">
        <v>451</v>
      </c>
      <c r="H36" s="350"/>
      <c r="I36" s="350"/>
      <c r="J36" s="350"/>
      <c r="K36" s="235"/>
    </row>
    <row r="37" spans="2:11" ht="15" customHeight="1">
      <c r="B37" s="238"/>
      <c r="C37" s="239"/>
      <c r="D37" s="237"/>
      <c r="E37" s="241" t="s">
        <v>99</v>
      </c>
      <c r="F37" s="237"/>
      <c r="G37" s="350" t="s">
        <v>452</v>
      </c>
      <c r="H37" s="350"/>
      <c r="I37" s="350"/>
      <c r="J37" s="350"/>
      <c r="K37" s="235"/>
    </row>
    <row r="38" spans="2:11" ht="15" customHeight="1">
      <c r="B38" s="238"/>
      <c r="C38" s="239"/>
      <c r="D38" s="237"/>
      <c r="E38" s="241" t="s">
        <v>100</v>
      </c>
      <c r="F38" s="237"/>
      <c r="G38" s="350" t="s">
        <v>453</v>
      </c>
      <c r="H38" s="350"/>
      <c r="I38" s="350"/>
      <c r="J38" s="350"/>
      <c r="K38" s="235"/>
    </row>
    <row r="39" spans="2:11" ht="15" customHeight="1">
      <c r="B39" s="238"/>
      <c r="C39" s="239"/>
      <c r="D39" s="237"/>
      <c r="E39" s="241" t="s">
        <v>101</v>
      </c>
      <c r="F39" s="237"/>
      <c r="G39" s="350" t="s">
        <v>454</v>
      </c>
      <c r="H39" s="350"/>
      <c r="I39" s="350"/>
      <c r="J39" s="350"/>
      <c r="K39" s="235"/>
    </row>
    <row r="40" spans="2:11" ht="15" customHeight="1">
      <c r="B40" s="238"/>
      <c r="C40" s="239"/>
      <c r="D40" s="237"/>
      <c r="E40" s="241" t="s">
        <v>455</v>
      </c>
      <c r="F40" s="237"/>
      <c r="G40" s="350" t="s">
        <v>456</v>
      </c>
      <c r="H40" s="350"/>
      <c r="I40" s="350"/>
      <c r="J40" s="350"/>
      <c r="K40" s="235"/>
    </row>
    <row r="41" spans="2:11" ht="15" customHeight="1">
      <c r="B41" s="238"/>
      <c r="C41" s="239"/>
      <c r="D41" s="237"/>
      <c r="E41" s="241"/>
      <c r="F41" s="237"/>
      <c r="G41" s="350" t="s">
        <v>457</v>
      </c>
      <c r="H41" s="350"/>
      <c r="I41" s="350"/>
      <c r="J41" s="350"/>
      <c r="K41" s="235"/>
    </row>
    <row r="42" spans="2:11" ht="15" customHeight="1">
      <c r="B42" s="238"/>
      <c r="C42" s="239"/>
      <c r="D42" s="237"/>
      <c r="E42" s="241" t="s">
        <v>458</v>
      </c>
      <c r="F42" s="237"/>
      <c r="G42" s="350" t="s">
        <v>459</v>
      </c>
      <c r="H42" s="350"/>
      <c r="I42" s="350"/>
      <c r="J42" s="350"/>
      <c r="K42" s="235"/>
    </row>
    <row r="43" spans="2:11" ht="15" customHeight="1">
      <c r="B43" s="238"/>
      <c r="C43" s="239"/>
      <c r="D43" s="237"/>
      <c r="E43" s="241" t="s">
        <v>103</v>
      </c>
      <c r="F43" s="237"/>
      <c r="G43" s="350" t="s">
        <v>460</v>
      </c>
      <c r="H43" s="350"/>
      <c r="I43" s="350"/>
      <c r="J43" s="350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0" t="s">
        <v>461</v>
      </c>
      <c r="E45" s="350"/>
      <c r="F45" s="350"/>
      <c r="G45" s="350"/>
      <c r="H45" s="350"/>
      <c r="I45" s="350"/>
      <c r="J45" s="350"/>
      <c r="K45" s="235"/>
    </row>
    <row r="46" spans="2:11" ht="15" customHeight="1">
      <c r="B46" s="238"/>
      <c r="C46" s="239"/>
      <c r="D46" s="239"/>
      <c r="E46" s="350" t="s">
        <v>462</v>
      </c>
      <c r="F46" s="350"/>
      <c r="G46" s="350"/>
      <c r="H46" s="350"/>
      <c r="I46" s="350"/>
      <c r="J46" s="350"/>
      <c r="K46" s="235"/>
    </row>
    <row r="47" spans="2:11" ht="15" customHeight="1">
      <c r="B47" s="238"/>
      <c r="C47" s="239"/>
      <c r="D47" s="239"/>
      <c r="E47" s="350" t="s">
        <v>463</v>
      </c>
      <c r="F47" s="350"/>
      <c r="G47" s="350"/>
      <c r="H47" s="350"/>
      <c r="I47" s="350"/>
      <c r="J47" s="350"/>
      <c r="K47" s="235"/>
    </row>
    <row r="48" spans="2:11" ht="15" customHeight="1">
      <c r="B48" s="238"/>
      <c r="C48" s="239"/>
      <c r="D48" s="239"/>
      <c r="E48" s="350" t="s">
        <v>464</v>
      </c>
      <c r="F48" s="350"/>
      <c r="G48" s="350"/>
      <c r="H48" s="350"/>
      <c r="I48" s="350"/>
      <c r="J48" s="350"/>
      <c r="K48" s="235"/>
    </row>
    <row r="49" spans="2:11" ht="15" customHeight="1">
      <c r="B49" s="238"/>
      <c r="C49" s="239"/>
      <c r="D49" s="350" t="s">
        <v>465</v>
      </c>
      <c r="E49" s="350"/>
      <c r="F49" s="350"/>
      <c r="G49" s="350"/>
      <c r="H49" s="350"/>
      <c r="I49" s="350"/>
      <c r="J49" s="350"/>
      <c r="K49" s="235"/>
    </row>
    <row r="50" spans="2:11" ht="25.5" customHeight="1">
      <c r="B50" s="234"/>
      <c r="C50" s="349" t="s">
        <v>466</v>
      </c>
      <c r="D50" s="349"/>
      <c r="E50" s="349"/>
      <c r="F50" s="349"/>
      <c r="G50" s="349"/>
      <c r="H50" s="349"/>
      <c r="I50" s="349"/>
      <c r="J50" s="349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0" t="s">
        <v>467</v>
      </c>
      <c r="D52" s="350"/>
      <c r="E52" s="350"/>
      <c r="F52" s="350"/>
      <c r="G52" s="350"/>
      <c r="H52" s="350"/>
      <c r="I52" s="350"/>
      <c r="J52" s="350"/>
      <c r="K52" s="235"/>
    </row>
    <row r="53" spans="2:11" ht="15" customHeight="1">
      <c r="B53" s="234"/>
      <c r="C53" s="350" t="s">
        <v>468</v>
      </c>
      <c r="D53" s="350"/>
      <c r="E53" s="350"/>
      <c r="F53" s="350"/>
      <c r="G53" s="350"/>
      <c r="H53" s="350"/>
      <c r="I53" s="350"/>
      <c r="J53" s="350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0" t="s">
        <v>469</v>
      </c>
      <c r="D55" s="350"/>
      <c r="E55" s="350"/>
      <c r="F55" s="350"/>
      <c r="G55" s="350"/>
      <c r="H55" s="350"/>
      <c r="I55" s="350"/>
      <c r="J55" s="350"/>
      <c r="K55" s="235"/>
    </row>
    <row r="56" spans="2:11" ht="15" customHeight="1">
      <c r="B56" s="234"/>
      <c r="C56" s="239"/>
      <c r="D56" s="350" t="s">
        <v>470</v>
      </c>
      <c r="E56" s="350"/>
      <c r="F56" s="350"/>
      <c r="G56" s="350"/>
      <c r="H56" s="350"/>
      <c r="I56" s="350"/>
      <c r="J56" s="350"/>
      <c r="K56" s="235"/>
    </row>
    <row r="57" spans="2:11" ht="15" customHeight="1">
      <c r="B57" s="234"/>
      <c r="C57" s="239"/>
      <c r="D57" s="350" t="s">
        <v>471</v>
      </c>
      <c r="E57" s="350"/>
      <c r="F57" s="350"/>
      <c r="G57" s="350"/>
      <c r="H57" s="350"/>
      <c r="I57" s="350"/>
      <c r="J57" s="350"/>
      <c r="K57" s="235"/>
    </row>
    <row r="58" spans="2:11" ht="15" customHeight="1">
      <c r="B58" s="234"/>
      <c r="C58" s="239"/>
      <c r="D58" s="350" t="s">
        <v>472</v>
      </c>
      <c r="E58" s="350"/>
      <c r="F58" s="350"/>
      <c r="G58" s="350"/>
      <c r="H58" s="350"/>
      <c r="I58" s="350"/>
      <c r="J58" s="350"/>
      <c r="K58" s="235"/>
    </row>
    <row r="59" spans="2:11" ht="15" customHeight="1">
      <c r="B59" s="234"/>
      <c r="C59" s="239"/>
      <c r="D59" s="350" t="s">
        <v>473</v>
      </c>
      <c r="E59" s="350"/>
      <c r="F59" s="350"/>
      <c r="G59" s="350"/>
      <c r="H59" s="350"/>
      <c r="I59" s="350"/>
      <c r="J59" s="350"/>
      <c r="K59" s="235"/>
    </row>
    <row r="60" spans="2:11" ht="15" customHeight="1">
      <c r="B60" s="234"/>
      <c r="C60" s="239"/>
      <c r="D60" s="352" t="s">
        <v>474</v>
      </c>
      <c r="E60" s="352"/>
      <c r="F60" s="352"/>
      <c r="G60" s="352"/>
      <c r="H60" s="352"/>
      <c r="I60" s="352"/>
      <c r="J60" s="352"/>
      <c r="K60" s="235"/>
    </row>
    <row r="61" spans="2:11" ht="15" customHeight="1">
      <c r="B61" s="234"/>
      <c r="C61" s="239"/>
      <c r="D61" s="350" t="s">
        <v>475</v>
      </c>
      <c r="E61" s="350"/>
      <c r="F61" s="350"/>
      <c r="G61" s="350"/>
      <c r="H61" s="350"/>
      <c r="I61" s="350"/>
      <c r="J61" s="350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0" t="s">
        <v>476</v>
      </c>
      <c r="E63" s="350"/>
      <c r="F63" s="350"/>
      <c r="G63" s="350"/>
      <c r="H63" s="350"/>
      <c r="I63" s="350"/>
      <c r="J63" s="350"/>
      <c r="K63" s="235"/>
    </row>
    <row r="64" spans="2:11" ht="15" customHeight="1">
      <c r="B64" s="234"/>
      <c r="C64" s="239"/>
      <c r="D64" s="352" t="s">
        <v>477</v>
      </c>
      <c r="E64" s="352"/>
      <c r="F64" s="352"/>
      <c r="G64" s="352"/>
      <c r="H64" s="352"/>
      <c r="I64" s="352"/>
      <c r="J64" s="352"/>
      <c r="K64" s="235"/>
    </row>
    <row r="65" spans="2:11" ht="15" customHeight="1">
      <c r="B65" s="234"/>
      <c r="C65" s="239"/>
      <c r="D65" s="350" t="s">
        <v>478</v>
      </c>
      <c r="E65" s="350"/>
      <c r="F65" s="350"/>
      <c r="G65" s="350"/>
      <c r="H65" s="350"/>
      <c r="I65" s="350"/>
      <c r="J65" s="350"/>
      <c r="K65" s="235"/>
    </row>
    <row r="66" spans="2:11" ht="15" customHeight="1">
      <c r="B66" s="234"/>
      <c r="C66" s="239"/>
      <c r="D66" s="350" t="s">
        <v>479</v>
      </c>
      <c r="E66" s="350"/>
      <c r="F66" s="350"/>
      <c r="G66" s="350"/>
      <c r="H66" s="350"/>
      <c r="I66" s="350"/>
      <c r="J66" s="350"/>
      <c r="K66" s="235"/>
    </row>
    <row r="67" spans="2:11" ht="15" customHeight="1">
      <c r="B67" s="234"/>
      <c r="C67" s="239"/>
      <c r="D67" s="350" t="s">
        <v>480</v>
      </c>
      <c r="E67" s="350"/>
      <c r="F67" s="350"/>
      <c r="G67" s="350"/>
      <c r="H67" s="350"/>
      <c r="I67" s="350"/>
      <c r="J67" s="350"/>
      <c r="K67" s="235"/>
    </row>
    <row r="68" spans="2:11" ht="15" customHeight="1">
      <c r="B68" s="234"/>
      <c r="C68" s="239"/>
      <c r="D68" s="350" t="s">
        <v>481</v>
      </c>
      <c r="E68" s="350"/>
      <c r="F68" s="350"/>
      <c r="G68" s="350"/>
      <c r="H68" s="350"/>
      <c r="I68" s="350"/>
      <c r="J68" s="350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3" t="s">
        <v>80</v>
      </c>
      <c r="D73" s="353"/>
      <c r="E73" s="353"/>
      <c r="F73" s="353"/>
      <c r="G73" s="353"/>
      <c r="H73" s="353"/>
      <c r="I73" s="353"/>
      <c r="J73" s="353"/>
      <c r="K73" s="252"/>
    </row>
    <row r="74" spans="2:11" ht="17.25" customHeight="1">
      <c r="B74" s="251"/>
      <c r="C74" s="253" t="s">
        <v>482</v>
      </c>
      <c r="D74" s="253"/>
      <c r="E74" s="253"/>
      <c r="F74" s="253" t="s">
        <v>483</v>
      </c>
      <c r="G74" s="254"/>
      <c r="H74" s="253" t="s">
        <v>99</v>
      </c>
      <c r="I74" s="253" t="s">
        <v>54</v>
      </c>
      <c r="J74" s="253" t="s">
        <v>484</v>
      </c>
      <c r="K74" s="252"/>
    </row>
    <row r="75" spans="2:11" ht="17.25" customHeight="1">
      <c r="B75" s="251"/>
      <c r="C75" s="255" t="s">
        <v>485</v>
      </c>
      <c r="D75" s="255"/>
      <c r="E75" s="255"/>
      <c r="F75" s="256" t="s">
        <v>486</v>
      </c>
      <c r="G75" s="257"/>
      <c r="H75" s="255"/>
      <c r="I75" s="255"/>
      <c r="J75" s="255" t="s">
        <v>487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50</v>
      </c>
      <c r="D77" s="258"/>
      <c r="E77" s="258"/>
      <c r="F77" s="260" t="s">
        <v>488</v>
      </c>
      <c r="G77" s="259"/>
      <c r="H77" s="241" t="s">
        <v>489</v>
      </c>
      <c r="I77" s="241" t="s">
        <v>490</v>
      </c>
      <c r="J77" s="241">
        <v>20</v>
      </c>
      <c r="K77" s="252"/>
    </row>
    <row r="78" spans="2:11" ht="15" customHeight="1">
      <c r="B78" s="251"/>
      <c r="C78" s="241" t="s">
        <v>491</v>
      </c>
      <c r="D78" s="241"/>
      <c r="E78" s="241"/>
      <c r="F78" s="260" t="s">
        <v>488</v>
      </c>
      <c r="G78" s="259"/>
      <c r="H78" s="241" t="s">
        <v>492</v>
      </c>
      <c r="I78" s="241" t="s">
        <v>490</v>
      </c>
      <c r="J78" s="241">
        <v>120</v>
      </c>
      <c r="K78" s="252"/>
    </row>
    <row r="79" spans="2:11" ht="15" customHeight="1">
      <c r="B79" s="261"/>
      <c r="C79" s="241" t="s">
        <v>493</v>
      </c>
      <c r="D79" s="241"/>
      <c r="E79" s="241"/>
      <c r="F79" s="260" t="s">
        <v>494</v>
      </c>
      <c r="G79" s="259"/>
      <c r="H79" s="241" t="s">
        <v>495</v>
      </c>
      <c r="I79" s="241" t="s">
        <v>490</v>
      </c>
      <c r="J79" s="241">
        <v>50</v>
      </c>
      <c r="K79" s="252"/>
    </row>
    <row r="80" spans="2:11" ht="15" customHeight="1">
      <c r="B80" s="261"/>
      <c r="C80" s="241" t="s">
        <v>496</v>
      </c>
      <c r="D80" s="241"/>
      <c r="E80" s="241"/>
      <c r="F80" s="260" t="s">
        <v>488</v>
      </c>
      <c r="G80" s="259"/>
      <c r="H80" s="241" t="s">
        <v>497</v>
      </c>
      <c r="I80" s="241" t="s">
        <v>498</v>
      </c>
      <c r="J80" s="241"/>
      <c r="K80" s="252"/>
    </row>
    <row r="81" spans="2:11" ht="15" customHeight="1">
      <c r="B81" s="261"/>
      <c r="C81" s="262" t="s">
        <v>499</v>
      </c>
      <c r="D81" s="262"/>
      <c r="E81" s="262"/>
      <c r="F81" s="263" t="s">
        <v>494</v>
      </c>
      <c r="G81" s="262"/>
      <c r="H81" s="262" t="s">
        <v>500</v>
      </c>
      <c r="I81" s="262" t="s">
        <v>490</v>
      </c>
      <c r="J81" s="262">
        <v>15</v>
      </c>
      <c r="K81" s="252"/>
    </row>
    <row r="82" spans="2:11" ht="15" customHeight="1">
      <c r="B82" s="261"/>
      <c r="C82" s="262" t="s">
        <v>501</v>
      </c>
      <c r="D82" s="262"/>
      <c r="E82" s="262"/>
      <c r="F82" s="263" t="s">
        <v>494</v>
      </c>
      <c r="G82" s="262"/>
      <c r="H82" s="262" t="s">
        <v>502</v>
      </c>
      <c r="I82" s="262" t="s">
        <v>490</v>
      </c>
      <c r="J82" s="262">
        <v>15</v>
      </c>
      <c r="K82" s="252"/>
    </row>
    <row r="83" spans="2:11" ht="15" customHeight="1">
      <c r="B83" s="261"/>
      <c r="C83" s="262" t="s">
        <v>503</v>
      </c>
      <c r="D83" s="262"/>
      <c r="E83" s="262"/>
      <c r="F83" s="263" t="s">
        <v>494</v>
      </c>
      <c r="G83" s="262"/>
      <c r="H83" s="262" t="s">
        <v>504</v>
      </c>
      <c r="I83" s="262" t="s">
        <v>490</v>
      </c>
      <c r="J83" s="262">
        <v>20</v>
      </c>
      <c r="K83" s="252"/>
    </row>
    <row r="84" spans="2:11" ht="15" customHeight="1">
      <c r="B84" s="261"/>
      <c r="C84" s="262" t="s">
        <v>505</v>
      </c>
      <c r="D84" s="262"/>
      <c r="E84" s="262"/>
      <c r="F84" s="263" t="s">
        <v>494</v>
      </c>
      <c r="G84" s="262"/>
      <c r="H84" s="262" t="s">
        <v>506</v>
      </c>
      <c r="I84" s="262" t="s">
        <v>490</v>
      </c>
      <c r="J84" s="262">
        <v>20</v>
      </c>
      <c r="K84" s="252"/>
    </row>
    <row r="85" spans="2:11" ht="15" customHeight="1">
      <c r="B85" s="261"/>
      <c r="C85" s="241" t="s">
        <v>507</v>
      </c>
      <c r="D85" s="241"/>
      <c r="E85" s="241"/>
      <c r="F85" s="260" t="s">
        <v>494</v>
      </c>
      <c r="G85" s="259"/>
      <c r="H85" s="241" t="s">
        <v>508</v>
      </c>
      <c r="I85" s="241" t="s">
        <v>490</v>
      </c>
      <c r="J85" s="241">
        <v>50</v>
      </c>
      <c r="K85" s="252"/>
    </row>
    <row r="86" spans="2:11" ht="15" customHeight="1">
      <c r="B86" s="261"/>
      <c r="C86" s="241" t="s">
        <v>509</v>
      </c>
      <c r="D86" s="241"/>
      <c r="E86" s="241"/>
      <c r="F86" s="260" t="s">
        <v>494</v>
      </c>
      <c r="G86" s="259"/>
      <c r="H86" s="241" t="s">
        <v>510</v>
      </c>
      <c r="I86" s="241" t="s">
        <v>490</v>
      </c>
      <c r="J86" s="241">
        <v>20</v>
      </c>
      <c r="K86" s="252"/>
    </row>
    <row r="87" spans="2:11" ht="15" customHeight="1">
      <c r="B87" s="261"/>
      <c r="C87" s="241" t="s">
        <v>511</v>
      </c>
      <c r="D87" s="241"/>
      <c r="E87" s="241"/>
      <c r="F87" s="260" t="s">
        <v>494</v>
      </c>
      <c r="G87" s="259"/>
      <c r="H87" s="241" t="s">
        <v>512</v>
      </c>
      <c r="I87" s="241" t="s">
        <v>490</v>
      </c>
      <c r="J87" s="241">
        <v>20</v>
      </c>
      <c r="K87" s="252"/>
    </row>
    <row r="88" spans="2:11" ht="15" customHeight="1">
      <c r="B88" s="261"/>
      <c r="C88" s="241" t="s">
        <v>513</v>
      </c>
      <c r="D88" s="241"/>
      <c r="E88" s="241"/>
      <c r="F88" s="260" t="s">
        <v>494</v>
      </c>
      <c r="G88" s="259"/>
      <c r="H88" s="241" t="s">
        <v>514</v>
      </c>
      <c r="I88" s="241" t="s">
        <v>490</v>
      </c>
      <c r="J88" s="241">
        <v>50</v>
      </c>
      <c r="K88" s="252"/>
    </row>
    <row r="89" spans="2:11" ht="15" customHeight="1">
      <c r="B89" s="261"/>
      <c r="C89" s="241" t="s">
        <v>515</v>
      </c>
      <c r="D89" s="241"/>
      <c r="E89" s="241"/>
      <c r="F89" s="260" t="s">
        <v>494</v>
      </c>
      <c r="G89" s="259"/>
      <c r="H89" s="241" t="s">
        <v>515</v>
      </c>
      <c r="I89" s="241" t="s">
        <v>490</v>
      </c>
      <c r="J89" s="241">
        <v>50</v>
      </c>
      <c r="K89" s="252"/>
    </row>
    <row r="90" spans="2:11" ht="15" customHeight="1">
      <c r="B90" s="261"/>
      <c r="C90" s="241" t="s">
        <v>104</v>
      </c>
      <c r="D90" s="241"/>
      <c r="E90" s="241"/>
      <c r="F90" s="260" t="s">
        <v>494</v>
      </c>
      <c r="G90" s="259"/>
      <c r="H90" s="241" t="s">
        <v>516</v>
      </c>
      <c r="I90" s="241" t="s">
        <v>490</v>
      </c>
      <c r="J90" s="241">
        <v>255</v>
      </c>
      <c r="K90" s="252"/>
    </row>
    <row r="91" spans="2:11" ht="15" customHeight="1">
      <c r="B91" s="261"/>
      <c r="C91" s="241" t="s">
        <v>517</v>
      </c>
      <c r="D91" s="241"/>
      <c r="E91" s="241"/>
      <c r="F91" s="260" t="s">
        <v>488</v>
      </c>
      <c r="G91" s="259"/>
      <c r="H91" s="241" t="s">
        <v>518</v>
      </c>
      <c r="I91" s="241" t="s">
        <v>519</v>
      </c>
      <c r="J91" s="241"/>
      <c r="K91" s="252"/>
    </row>
    <row r="92" spans="2:11" ht="15" customHeight="1">
      <c r="B92" s="261"/>
      <c r="C92" s="241" t="s">
        <v>520</v>
      </c>
      <c r="D92" s="241"/>
      <c r="E92" s="241"/>
      <c r="F92" s="260" t="s">
        <v>488</v>
      </c>
      <c r="G92" s="259"/>
      <c r="H92" s="241" t="s">
        <v>521</v>
      </c>
      <c r="I92" s="241" t="s">
        <v>522</v>
      </c>
      <c r="J92" s="241"/>
      <c r="K92" s="252"/>
    </row>
    <row r="93" spans="2:11" ht="15" customHeight="1">
      <c r="B93" s="261"/>
      <c r="C93" s="241" t="s">
        <v>523</v>
      </c>
      <c r="D93" s="241"/>
      <c r="E93" s="241"/>
      <c r="F93" s="260" t="s">
        <v>488</v>
      </c>
      <c r="G93" s="259"/>
      <c r="H93" s="241" t="s">
        <v>523</v>
      </c>
      <c r="I93" s="241" t="s">
        <v>522</v>
      </c>
      <c r="J93" s="241"/>
      <c r="K93" s="252"/>
    </row>
    <row r="94" spans="2:11" ht="15" customHeight="1">
      <c r="B94" s="261"/>
      <c r="C94" s="241" t="s">
        <v>35</v>
      </c>
      <c r="D94" s="241"/>
      <c r="E94" s="241"/>
      <c r="F94" s="260" t="s">
        <v>488</v>
      </c>
      <c r="G94" s="259"/>
      <c r="H94" s="241" t="s">
        <v>524</v>
      </c>
      <c r="I94" s="241" t="s">
        <v>522</v>
      </c>
      <c r="J94" s="241"/>
      <c r="K94" s="252"/>
    </row>
    <row r="95" spans="2:11" ht="15" customHeight="1">
      <c r="B95" s="261"/>
      <c r="C95" s="241" t="s">
        <v>45</v>
      </c>
      <c r="D95" s="241"/>
      <c r="E95" s="241"/>
      <c r="F95" s="260" t="s">
        <v>488</v>
      </c>
      <c r="G95" s="259"/>
      <c r="H95" s="241" t="s">
        <v>525</v>
      </c>
      <c r="I95" s="241" t="s">
        <v>522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3" t="s">
        <v>526</v>
      </c>
      <c r="D100" s="353"/>
      <c r="E100" s="353"/>
      <c r="F100" s="353"/>
      <c r="G100" s="353"/>
      <c r="H100" s="353"/>
      <c r="I100" s="353"/>
      <c r="J100" s="353"/>
      <c r="K100" s="252"/>
    </row>
    <row r="101" spans="2:11" ht="17.25" customHeight="1">
      <c r="B101" s="251"/>
      <c r="C101" s="253" t="s">
        <v>482</v>
      </c>
      <c r="D101" s="253"/>
      <c r="E101" s="253"/>
      <c r="F101" s="253" t="s">
        <v>483</v>
      </c>
      <c r="G101" s="254"/>
      <c r="H101" s="253" t="s">
        <v>99</v>
      </c>
      <c r="I101" s="253" t="s">
        <v>54</v>
      </c>
      <c r="J101" s="253" t="s">
        <v>484</v>
      </c>
      <c r="K101" s="252"/>
    </row>
    <row r="102" spans="2:11" ht="17.25" customHeight="1">
      <c r="B102" s="251"/>
      <c r="C102" s="255" t="s">
        <v>485</v>
      </c>
      <c r="D102" s="255"/>
      <c r="E102" s="255"/>
      <c r="F102" s="256" t="s">
        <v>486</v>
      </c>
      <c r="G102" s="257"/>
      <c r="H102" s="255"/>
      <c r="I102" s="255"/>
      <c r="J102" s="255" t="s">
        <v>487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50</v>
      </c>
      <c r="D104" s="258"/>
      <c r="E104" s="258"/>
      <c r="F104" s="260" t="s">
        <v>488</v>
      </c>
      <c r="G104" s="269"/>
      <c r="H104" s="241" t="s">
        <v>527</v>
      </c>
      <c r="I104" s="241" t="s">
        <v>490</v>
      </c>
      <c r="J104" s="241">
        <v>20</v>
      </c>
      <c r="K104" s="252"/>
    </row>
    <row r="105" spans="2:11" ht="15" customHeight="1">
      <c r="B105" s="251"/>
      <c r="C105" s="241" t="s">
        <v>491</v>
      </c>
      <c r="D105" s="241"/>
      <c r="E105" s="241"/>
      <c r="F105" s="260" t="s">
        <v>488</v>
      </c>
      <c r="G105" s="241"/>
      <c r="H105" s="241" t="s">
        <v>527</v>
      </c>
      <c r="I105" s="241" t="s">
        <v>490</v>
      </c>
      <c r="J105" s="241">
        <v>120</v>
      </c>
      <c r="K105" s="252"/>
    </row>
    <row r="106" spans="2:11" ht="15" customHeight="1">
      <c r="B106" s="261"/>
      <c r="C106" s="241" t="s">
        <v>493</v>
      </c>
      <c r="D106" s="241"/>
      <c r="E106" s="241"/>
      <c r="F106" s="260" t="s">
        <v>494</v>
      </c>
      <c r="G106" s="241"/>
      <c r="H106" s="241" t="s">
        <v>527</v>
      </c>
      <c r="I106" s="241" t="s">
        <v>490</v>
      </c>
      <c r="J106" s="241">
        <v>50</v>
      </c>
      <c r="K106" s="252"/>
    </row>
    <row r="107" spans="2:11" ht="15" customHeight="1">
      <c r="B107" s="261"/>
      <c r="C107" s="241" t="s">
        <v>496</v>
      </c>
      <c r="D107" s="241"/>
      <c r="E107" s="241"/>
      <c r="F107" s="260" t="s">
        <v>488</v>
      </c>
      <c r="G107" s="241"/>
      <c r="H107" s="241" t="s">
        <v>527</v>
      </c>
      <c r="I107" s="241" t="s">
        <v>498</v>
      </c>
      <c r="J107" s="241"/>
      <c r="K107" s="252"/>
    </row>
    <row r="108" spans="2:11" ht="15" customHeight="1">
      <c r="B108" s="261"/>
      <c r="C108" s="241" t="s">
        <v>507</v>
      </c>
      <c r="D108" s="241"/>
      <c r="E108" s="241"/>
      <c r="F108" s="260" t="s">
        <v>494</v>
      </c>
      <c r="G108" s="241"/>
      <c r="H108" s="241" t="s">
        <v>527</v>
      </c>
      <c r="I108" s="241" t="s">
        <v>490</v>
      </c>
      <c r="J108" s="241">
        <v>50</v>
      </c>
      <c r="K108" s="252"/>
    </row>
    <row r="109" spans="2:11" ht="15" customHeight="1">
      <c r="B109" s="261"/>
      <c r="C109" s="241" t="s">
        <v>515</v>
      </c>
      <c r="D109" s="241"/>
      <c r="E109" s="241"/>
      <c r="F109" s="260" t="s">
        <v>494</v>
      </c>
      <c r="G109" s="241"/>
      <c r="H109" s="241" t="s">
        <v>527</v>
      </c>
      <c r="I109" s="241" t="s">
        <v>490</v>
      </c>
      <c r="J109" s="241">
        <v>50</v>
      </c>
      <c r="K109" s="252"/>
    </row>
    <row r="110" spans="2:11" ht="15" customHeight="1">
      <c r="B110" s="261"/>
      <c r="C110" s="241" t="s">
        <v>513</v>
      </c>
      <c r="D110" s="241"/>
      <c r="E110" s="241"/>
      <c r="F110" s="260" t="s">
        <v>494</v>
      </c>
      <c r="G110" s="241"/>
      <c r="H110" s="241" t="s">
        <v>527</v>
      </c>
      <c r="I110" s="241" t="s">
        <v>490</v>
      </c>
      <c r="J110" s="241">
        <v>50</v>
      </c>
      <c r="K110" s="252"/>
    </row>
    <row r="111" spans="2:11" ht="15" customHeight="1">
      <c r="B111" s="261"/>
      <c r="C111" s="241" t="s">
        <v>50</v>
      </c>
      <c r="D111" s="241"/>
      <c r="E111" s="241"/>
      <c r="F111" s="260" t="s">
        <v>488</v>
      </c>
      <c r="G111" s="241"/>
      <c r="H111" s="241" t="s">
        <v>528</v>
      </c>
      <c r="I111" s="241" t="s">
        <v>490</v>
      </c>
      <c r="J111" s="241">
        <v>20</v>
      </c>
      <c r="K111" s="252"/>
    </row>
    <row r="112" spans="2:11" ht="15" customHeight="1">
      <c r="B112" s="261"/>
      <c r="C112" s="241" t="s">
        <v>529</v>
      </c>
      <c r="D112" s="241"/>
      <c r="E112" s="241"/>
      <c r="F112" s="260" t="s">
        <v>488</v>
      </c>
      <c r="G112" s="241"/>
      <c r="H112" s="241" t="s">
        <v>530</v>
      </c>
      <c r="I112" s="241" t="s">
        <v>490</v>
      </c>
      <c r="J112" s="241">
        <v>120</v>
      </c>
      <c r="K112" s="252"/>
    </row>
    <row r="113" spans="2:11" ht="15" customHeight="1">
      <c r="B113" s="261"/>
      <c r="C113" s="241" t="s">
        <v>35</v>
      </c>
      <c r="D113" s="241"/>
      <c r="E113" s="241"/>
      <c r="F113" s="260" t="s">
        <v>488</v>
      </c>
      <c r="G113" s="241"/>
      <c r="H113" s="241" t="s">
        <v>531</v>
      </c>
      <c r="I113" s="241" t="s">
        <v>522</v>
      </c>
      <c r="J113" s="241"/>
      <c r="K113" s="252"/>
    </row>
    <row r="114" spans="2:11" ht="15" customHeight="1">
      <c r="B114" s="261"/>
      <c r="C114" s="241" t="s">
        <v>45</v>
      </c>
      <c r="D114" s="241"/>
      <c r="E114" s="241"/>
      <c r="F114" s="260" t="s">
        <v>488</v>
      </c>
      <c r="G114" s="241"/>
      <c r="H114" s="241" t="s">
        <v>532</v>
      </c>
      <c r="I114" s="241" t="s">
        <v>522</v>
      </c>
      <c r="J114" s="241"/>
      <c r="K114" s="252"/>
    </row>
    <row r="115" spans="2:11" ht="15" customHeight="1">
      <c r="B115" s="261"/>
      <c r="C115" s="241" t="s">
        <v>54</v>
      </c>
      <c r="D115" s="241"/>
      <c r="E115" s="241"/>
      <c r="F115" s="260" t="s">
        <v>488</v>
      </c>
      <c r="G115" s="241"/>
      <c r="H115" s="241" t="s">
        <v>533</v>
      </c>
      <c r="I115" s="241" t="s">
        <v>534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48" t="s">
        <v>535</v>
      </c>
      <c r="D120" s="348"/>
      <c r="E120" s="348"/>
      <c r="F120" s="348"/>
      <c r="G120" s="348"/>
      <c r="H120" s="348"/>
      <c r="I120" s="348"/>
      <c r="J120" s="348"/>
      <c r="K120" s="277"/>
    </row>
    <row r="121" spans="2:11" ht="17.25" customHeight="1">
      <c r="B121" s="278"/>
      <c r="C121" s="253" t="s">
        <v>482</v>
      </c>
      <c r="D121" s="253"/>
      <c r="E121" s="253"/>
      <c r="F121" s="253" t="s">
        <v>483</v>
      </c>
      <c r="G121" s="254"/>
      <c r="H121" s="253" t="s">
        <v>99</v>
      </c>
      <c r="I121" s="253" t="s">
        <v>54</v>
      </c>
      <c r="J121" s="253" t="s">
        <v>484</v>
      </c>
      <c r="K121" s="279"/>
    </row>
    <row r="122" spans="2:11" ht="17.25" customHeight="1">
      <c r="B122" s="278"/>
      <c r="C122" s="255" t="s">
        <v>485</v>
      </c>
      <c r="D122" s="255"/>
      <c r="E122" s="255"/>
      <c r="F122" s="256" t="s">
        <v>486</v>
      </c>
      <c r="G122" s="257"/>
      <c r="H122" s="255"/>
      <c r="I122" s="255"/>
      <c r="J122" s="255" t="s">
        <v>487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491</v>
      </c>
      <c r="D124" s="258"/>
      <c r="E124" s="258"/>
      <c r="F124" s="260" t="s">
        <v>488</v>
      </c>
      <c r="G124" s="241"/>
      <c r="H124" s="241" t="s">
        <v>527</v>
      </c>
      <c r="I124" s="241" t="s">
        <v>490</v>
      </c>
      <c r="J124" s="241">
        <v>120</v>
      </c>
      <c r="K124" s="282"/>
    </row>
    <row r="125" spans="2:11" ht="15" customHeight="1">
      <c r="B125" s="280"/>
      <c r="C125" s="241" t="s">
        <v>536</v>
      </c>
      <c r="D125" s="241"/>
      <c r="E125" s="241"/>
      <c r="F125" s="260" t="s">
        <v>488</v>
      </c>
      <c r="G125" s="241"/>
      <c r="H125" s="241" t="s">
        <v>537</v>
      </c>
      <c r="I125" s="241" t="s">
        <v>490</v>
      </c>
      <c r="J125" s="241" t="s">
        <v>538</v>
      </c>
      <c r="K125" s="282"/>
    </row>
    <row r="126" spans="2:11" ht="15" customHeight="1">
      <c r="B126" s="280"/>
      <c r="C126" s="241" t="s">
        <v>437</v>
      </c>
      <c r="D126" s="241"/>
      <c r="E126" s="241"/>
      <c r="F126" s="260" t="s">
        <v>488</v>
      </c>
      <c r="G126" s="241"/>
      <c r="H126" s="241" t="s">
        <v>539</v>
      </c>
      <c r="I126" s="241" t="s">
        <v>490</v>
      </c>
      <c r="J126" s="241" t="s">
        <v>538</v>
      </c>
      <c r="K126" s="282"/>
    </row>
    <row r="127" spans="2:11" ht="15" customHeight="1">
      <c r="B127" s="280"/>
      <c r="C127" s="241" t="s">
        <v>499</v>
      </c>
      <c r="D127" s="241"/>
      <c r="E127" s="241"/>
      <c r="F127" s="260" t="s">
        <v>494</v>
      </c>
      <c r="G127" s="241"/>
      <c r="H127" s="241" t="s">
        <v>500</v>
      </c>
      <c r="I127" s="241" t="s">
        <v>490</v>
      </c>
      <c r="J127" s="241">
        <v>15</v>
      </c>
      <c r="K127" s="282"/>
    </row>
    <row r="128" spans="2:11" ht="15" customHeight="1">
      <c r="B128" s="280"/>
      <c r="C128" s="262" t="s">
        <v>501</v>
      </c>
      <c r="D128" s="262"/>
      <c r="E128" s="262"/>
      <c r="F128" s="263" t="s">
        <v>494</v>
      </c>
      <c r="G128" s="262"/>
      <c r="H128" s="262" t="s">
        <v>502</v>
      </c>
      <c r="I128" s="262" t="s">
        <v>490</v>
      </c>
      <c r="J128" s="262">
        <v>15</v>
      </c>
      <c r="K128" s="282"/>
    </row>
    <row r="129" spans="2:11" ht="15" customHeight="1">
      <c r="B129" s="280"/>
      <c r="C129" s="262" t="s">
        <v>503</v>
      </c>
      <c r="D129" s="262"/>
      <c r="E129" s="262"/>
      <c r="F129" s="263" t="s">
        <v>494</v>
      </c>
      <c r="G129" s="262"/>
      <c r="H129" s="262" t="s">
        <v>504</v>
      </c>
      <c r="I129" s="262" t="s">
        <v>490</v>
      </c>
      <c r="J129" s="262">
        <v>20</v>
      </c>
      <c r="K129" s="282"/>
    </row>
    <row r="130" spans="2:11" ht="15" customHeight="1">
      <c r="B130" s="280"/>
      <c r="C130" s="262" t="s">
        <v>505</v>
      </c>
      <c r="D130" s="262"/>
      <c r="E130" s="262"/>
      <c r="F130" s="263" t="s">
        <v>494</v>
      </c>
      <c r="G130" s="262"/>
      <c r="H130" s="262" t="s">
        <v>506</v>
      </c>
      <c r="I130" s="262" t="s">
        <v>490</v>
      </c>
      <c r="J130" s="262">
        <v>20</v>
      </c>
      <c r="K130" s="282"/>
    </row>
    <row r="131" spans="2:11" ht="15" customHeight="1">
      <c r="B131" s="280"/>
      <c r="C131" s="241" t="s">
        <v>493</v>
      </c>
      <c r="D131" s="241"/>
      <c r="E131" s="241"/>
      <c r="F131" s="260" t="s">
        <v>494</v>
      </c>
      <c r="G131" s="241"/>
      <c r="H131" s="241" t="s">
        <v>527</v>
      </c>
      <c r="I131" s="241" t="s">
        <v>490</v>
      </c>
      <c r="J131" s="241">
        <v>50</v>
      </c>
      <c r="K131" s="282"/>
    </row>
    <row r="132" spans="2:11" ht="15" customHeight="1">
      <c r="B132" s="280"/>
      <c r="C132" s="241" t="s">
        <v>507</v>
      </c>
      <c r="D132" s="241"/>
      <c r="E132" s="241"/>
      <c r="F132" s="260" t="s">
        <v>494</v>
      </c>
      <c r="G132" s="241"/>
      <c r="H132" s="241" t="s">
        <v>527</v>
      </c>
      <c r="I132" s="241" t="s">
        <v>490</v>
      </c>
      <c r="J132" s="241">
        <v>50</v>
      </c>
      <c r="K132" s="282"/>
    </row>
    <row r="133" spans="2:11" ht="15" customHeight="1">
      <c r="B133" s="280"/>
      <c r="C133" s="241" t="s">
        <v>513</v>
      </c>
      <c r="D133" s="241"/>
      <c r="E133" s="241"/>
      <c r="F133" s="260" t="s">
        <v>494</v>
      </c>
      <c r="G133" s="241"/>
      <c r="H133" s="241" t="s">
        <v>527</v>
      </c>
      <c r="I133" s="241" t="s">
        <v>490</v>
      </c>
      <c r="J133" s="241">
        <v>50</v>
      </c>
      <c r="K133" s="282"/>
    </row>
    <row r="134" spans="2:11" ht="15" customHeight="1">
      <c r="B134" s="280"/>
      <c r="C134" s="241" t="s">
        <v>515</v>
      </c>
      <c r="D134" s="241"/>
      <c r="E134" s="241"/>
      <c r="F134" s="260" t="s">
        <v>494</v>
      </c>
      <c r="G134" s="241"/>
      <c r="H134" s="241" t="s">
        <v>527</v>
      </c>
      <c r="I134" s="241" t="s">
        <v>490</v>
      </c>
      <c r="J134" s="241">
        <v>50</v>
      </c>
      <c r="K134" s="282"/>
    </row>
    <row r="135" spans="2:11" ht="15" customHeight="1">
      <c r="B135" s="280"/>
      <c r="C135" s="241" t="s">
        <v>104</v>
      </c>
      <c r="D135" s="241"/>
      <c r="E135" s="241"/>
      <c r="F135" s="260" t="s">
        <v>494</v>
      </c>
      <c r="G135" s="241"/>
      <c r="H135" s="241" t="s">
        <v>540</v>
      </c>
      <c r="I135" s="241" t="s">
        <v>490</v>
      </c>
      <c r="J135" s="241">
        <v>255</v>
      </c>
      <c r="K135" s="282"/>
    </row>
    <row r="136" spans="2:11" ht="15" customHeight="1">
      <c r="B136" s="280"/>
      <c r="C136" s="241" t="s">
        <v>517</v>
      </c>
      <c r="D136" s="241"/>
      <c r="E136" s="241"/>
      <c r="F136" s="260" t="s">
        <v>488</v>
      </c>
      <c r="G136" s="241"/>
      <c r="H136" s="241" t="s">
        <v>541</v>
      </c>
      <c r="I136" s="241" t="s">
        <v>519</v>
      </c>
      <c r="J136" s="241"/>
      <c r="K136" s="282"/>
    </row>
    <row r="137" spans="2:11" ht="15" customHeight="1">
      <c r="B137" s="280"/>
      <c r="C137" s="241" t="s">
        <v>520</v>
      </c>
      <c r="D137" s="241"/>
      <c r="E137" s="241"/>
      <c r="F137" s="260" t="s">
        <v>488</v>
      </c>
      <c r="G137" s="241"/>
      <c r="H137" s="241" t="s">
        <v>542</v>
      </c>
      <c r="I137" s="241" t="s">
        <v>522</v>
      </c>
      <c r="J137" s="241"/>
      <c r="K137" s="282"/>
    </row>
    <row r="138" spans="2:11" ht="15" customHeight="1">
      <c r="B138" s="280"/>
      <c r="C138" s="241" t="s">
        <v>523</v>
      </c>
      <c r="D138" s="241"/>
      <c r="E138" s="241"/>
      <c r="F138" s="260" t="s">
        <v>488</v>
      </c>
      <c r="G138" s="241"/>
      <c r="H138" s="241" t="s">
        <v>523</v>
      </c>
      <c r="I138" s="241" t="s">
        <v>522</v>
      </c>
      <c r="J138" s="241"/>
      <c r="K138" s="282"/>
    </row>
    <row r="139" spans="2:11" ht="15" customHeight="1">
      <c r="B139" s="280"/>
      <c r="C139" s="241" t="s">
        <v>35</v>
      </c>
      <c r="D139" s="241"/>
      <c r="E139" s="241"/>
      <c r="F139" s="260" t="s">
        <v>488</v>
      </c>
      <c r="G139" s="241"/>
      <c r="H139" s="241" t="s">
        <v>543</v>
      </c>
      <c r="I139" s="241" t="s">
        <v>522</v>
      </c>
      <c r="J139" s="241"/>
      <c r="K139" s="282"/>
    </row>
    <row r="140" spans="2:11" ht="15" customHeight="1">
      <c r="B140" s="280"/>
      <c r="C140" s="241" t="s">
        <v>544</v>
      </c>
      <c r="D140" s="241"/>
      <c r="E140" s="241"/>
      <c r="F140" s="260" t="s">
        <v>488</v>
      </c>
      <c r="G140" s="241"/>
      <c r="H140" s="241" t="s">
        <v>545</v>
      </c>
      <c r="I140" s="241" t="s">
        <v>522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3" t="s">
        <v>546</v>
      </c>
      <c r="D145" s="353"/>
      <c r="E145" s="353"/>
      <c r="F145" s="353"/>
      <c r="G145" s="353"/>
      <c r="H145" s="353"/>
      <c r="I145" s="353"/>
      <c r="J145" s="353"/>
      <c r="K145" s="252"/>
    </row>
    <row r="146" spans="2:11" ht="17.25" customHeight="1">
      <c r="B146" s="251"/>
      <c r="C146" s="253" t="s">
        <v>482</v>
      </c>
      <c r="D146" s="253"/>
      <c r="E146" s="253"/>
      <c r="F146" s="253" t="s">
        <v>483</v>
      </c>
      <c r="G146" s="254"/>
      <c r="H146" s="253" t="s">
        <v>99</v>
      </c>
      <c r="I146" s="253" t="s">
        <v>54</v>
      </c>
      <c r="J146" s="253" t="s">
        <v>484</v>
      </c>
      <c r="K146" s="252"/>
    </row>
    <row r="147" spans="2:11" ht="17.25" customHeight="1">
      <c r="B147" s="251"/>
      <c r="C147" s="255" t="s">
        <v>485</v>
      </c>
      <c r="D147" s="255"/>
      <c r="E147" s="255"/>
      <c r="F147" s="256" t="s">
        <v>486</v>
      </c>
      <c r="G147" s="257"/>
      <c r="H147" s="255"/>
      <c r="I147" s="255"/>
      <c r="J147" s="255" t="s">
        <v>487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491</v>
      </c>
      <c r="D149" s="241"/>
      <c r="E149" s="241"/>
      <c r="F149" s="287" t="s">
        <v>488</v>
      </c>
      <c r="G149" s="241"/>
      <c r="H149" s="286" t="s">
        <v>527</v>
      </c>
      <c r="I149" s="286" t="s">
        <v>490</v>
      </c>
      <c r="J149" s="286">
        <v>120</v>
      </c>
      <c r="K149" s="282"/>
    </row>
    <row r="150" spans="2:11" ht="15" customHeight="1">
      <c r="B150" s="261"/>
      <c r="C150" s="286" t="s">
        <v>536</v>
      </c>
      <c r="D150" s="241"/>
      <c r="E150" s="241"/>
      <c r="F150" s="287" t="s">
        <v>488</v>
      </c>
      <c r="G150" s="241"/>
      <c r="H150" s="286" t="s">
        <v>547</v>
      </c>
      <c r="I150" s="286" t="s">
        <v>490</v>
      </c>
      <c r="J150" s="286" t="s">
        <v>538</v>
      </c>
      <c r="K150" s="282"/>
    </row>
    <row r="151" spans="2:11" ht="15" customHeight="1">
      <c r="B151" s="261"/>
      <c r="C151" s="286" t="s">
        <v>437</v>
      </c>
      <c r="D151" s="241"/>
      <c r="E151" s="241"/>
      <c r="F151" s="287" t="s">
        <v>488</v>
      </c>
      <c r="G151" s="241"/>
      <c r="H151" s="286" t="s">
        <v>548</v>
      </c>
      <c r="I151" s="286" t="s">
        <v>490</v>
      </c>
      <c r="J151" s="286" t="s">
        <v>538</v>
      </c>
      <c r="K151" s="282"/>
    </row>
    <row r="152" spans="2:11" ht="15" customHeight="1">
      <c r="B152" s="261"/>
      <c r="C152" s="286" t="s">
        <v>493</v>
      </c>
      <c r="D152" s="241"/>
      <c r="E152" s="241"/>
      <c r="F152" s="287" t="s">
        <v>494</v>
      </c>
      <c r="G152" s="241"/>
      <c r="H152" s="286" t="s">
        <v>527</v>
      </c>
      <c r="I152" s="286" t="s">
        <v>490</v>
      </c>
      <c r="J152" s="286">
        <v>50</v>
      </c>
      <c r="K152" s="282"/>
    </row>
    <row r="153" spans="2:11" ht="15" customHeight="1">
      <c r="B153" s="261"/>
      <c r="C153" s="286" t="s">
        <v>496</v>
      </c>
      <c r="D153" s="241"/>
      <c r="E153" s="241"/>
      <c r="F153" s="287" t="s">
        <v>488</v>
      </c>
      <c r="G153" s="241"/>
      <c r="H153" s="286" t="s">
        <v>527</v>
      </c>
      <c r="I153" s="286" t="s">
        <v>498</v>
      </c>
      <c r="J153" s="286"/>
      <c r="K153" s="282"/>
    </row>
    <row r="154" spans="2:11" ht="15" customHeight="1">
      <c r="B154" s="261"/>
      <c r="C154" s="286" t="s">
        <v>507</v>
      </c>
      <c r="D154" s="241"/>
      <c r="E154" s="241"/>
      <c r="F154" s="287" t="s">
        <v>494</v>
      </c>
      <c r="G154" s="241"/>
      <c r="H154" s="286" t="s">
        <v>527</v>
      </c>
      <c r="I154" s="286" t="s">
        <v>490</v>
      </c>
      <c r="J154" s="286">
        <v>50</v>
      </c>
      <c r="K154" s="282"/>
    </row>
    <row r="155" spans="2:11" ht="15" customHeight="1">
      <c r="B155" s="261"/>
      <c r="C155" s="286" t="s">
        <v>515</v>
      </c>
      <c r="D155" s="241"/>
      <c r="E155" s="241"/>
      <c r="F155" s="287" t="s">
        <v>494</v>
      </c>
      <c r="G155" s="241"/>
      <c r="H155" s="286" t="s">
        <v>527</v>
      </c>
      <c r="I155" s="286" t="s">
        <v>490</v>
      </c>
      <c r="J155" s="286">
        <v>50</v>
      </c>
      <c r="K155" s="282"/>
    </row>
    <row r="156" spans="2:11" ht="15" customHeight="1">
      <c r="B156" s="261"/>
      <c r="C156" s="286" t="s">
        <v>513</v>
      </c>
      <c r="D156" s="241"/>
      <c r="E156" s="241"/>
      <c r="F156" s="287" t="s">
        <v>494</v>
      </c>
      <c r="G156" s="241"/>
      <c r="H156" s="286" t="s">
        <v>527</v>
      </c>
      <c r="I156" s="286" t="s">
        <v>490</v>
      </c>
      <c r="J156" s="286">
        <v>50</v>
      </c>
      <c r="K156" s="282"/>
    </row>
    <row r="157" spans="2:11" ht="15" customHeight="1">
      <c r="B157" s="261"/>
      <c r="C157" s="286" t="s">
        <v>84</v>
      </c>
      <c r="D157" s="241"/>
      <c r="E157" s="241"/>
      <c r="F157" s="287" t="s">
        <v>488</v>
      </c>
      <c r="G157" s="241"/>
      <c r="H157" s="286" t="s">
        <v>549</v>
      </c>
      <c r="I157" s="286" t="s">
        <v>490</v>
      </c>
      <c r="J157" s="286" t="s">
        <v>550</v>
      </c>
      <c r="K157" s="282"/>
    </row>
    <row r="158" spans="2:11" ht="15" customHeight="1">
      <c r="B158" s="261"/>
      <c r="C158" s="286" t="s">
        <v>551</v>
      </c>
      <c r="D158" s="241"/>
      <c r="E158" s="241"/>
      <c r="F158" s="287" t="s">
        <v>488</v>
      </c>
      <c r="G158" s="241"/>
      <c r="H158" s="286" t="s">
        <v>552</v>
      </c>
      <c r="I158" s="286" t="s">
        <v>522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48" t="s">
        <v>553</v>
      </c>
      <c r="D163" s="348"/>
      <c r="E163" s="348"/>
      <c r="F163" s="348"/>
      <c r="G163" s="348"/>
      <c r="H163" s="348"/>
      <c r="I163" s="348"/>
      <c r="J163" s="348"/>
      <c r="K163" s="233"/>
    </row>
    <row r="164" spans="2:11" ht="17.25" customHeight="1">
      <c r="B164" s="232"/>
      <c r="C164" s="253" t="s">
        <v>482</v>
      </c>
      <c r="D164" s="253"/>
      <c r="E164" s="253"/>
      <c r="F164" s="253" t="s">
        <v>483</v>
      </c>
      <c r="G164" s="290"/>
      <c r="H164" s="291" t="s">
        <v>99</v>
      </c>
      <c r="I164" s="291" t="s">
        <v>54</v>
      </c>
      <c r="J164" s="253" t="s">
        <v>484</v>
      </c>
      <c r="K164" s="233"/>
    </row>
    <row r="165" spans="2:11" ht="17.25" customHeight="1">
      <c r="B165" s="234"/>
      <c r="C165" s="255" t="s">
        <v>485</v>
      </c>
      <c r="D165" s="255"/>
      <c r="E165" s="255"/>
      <c r="F165" s="256" t="s">
        <v>486</v>
      </c>
      <c r="G165" s="292"/>
      <c r="H165" s="293"/>
      <c r="I165" s="293"/>
      <c r="J165" s="255" t="s">
        <v>487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491</v>
      </c>
      <c r="D167" s="241"/>
      <c r="E167" s="241"/>
      <c r="F167" s="260" t="s">
        <v>488</v>
      </c>
      <c r="G167" s="241"/>
      <c r="H167" s="241" t="s">
        <v>527</v>
      </c>
      <c r="I167" s="241" t="s">
        <v>490</v>
      </c>
      <c r="J167" s="241">
        <v>120</v>
      </c>
      <c r="K167" s="282"/>
    </row>
    <row r="168" spans="2:11" ht="15" customHeight="1">
      <c r="B168" s="261"/>
      <c r="C168" s="241" t="s">
        <v>536</v>
      </c>
      <c r="D168" s="241"/>
      <c r="E168" s="241"/>
      <c r="F168" s="260" t="s">
        <v>488</v>
      </c>
      <c r="G168" s="241"/>
      <c r="H168" s="241" t="s">
        <v>537</v>
      </c>
      <c r="I168" s="241" t="s">
        <v>490</v>
      </c>
      <c r="J168" s="241" t="s">
        <v>538</v>
      </c>
      <c r="K168" s="282"/>
    </row>
    <row r="169" spans="2:11" ht="15" customHeight="1">
      <c r="B169" s="261"/>
      <c r="C169" s="241" t="s">
        <v>437</v>
      </c>
      <c r="D169" s="241"/>
      <c r="E169" s="241"/>
      <c r="F169" s="260" t="s">
        <v>488</v>
      </c>
      <c r="G169" s="241"/>
      <c r="H169" s="241" t="s">
        <v>554</v>
      </c>
      <c r="I169" s="241" t="s">
        <v>490</v>
      </c>
      <c r="J169" s="241" t="s">
        <v>538</v>
      </c>
      <c r="K169" s="282"/>
    </row>
    <row r="170" spans="2:11" ht="15" customHeight="1">
      <c r="B170" s="261"/>
      <c r="C170" s="241" t="s">
        <v>493</v>
      </c>
      <c r="D170" s="241"/>
      <c r="E170" s="241"/>
      <c r="F170" s="260" t="s">
        <v>494</v>
      </c>
      <c r="G170" s="241"/>
      <c r="H170" s="241" t="s">
        <v>554</v>
      </c>
      <c r="I170" s="241" t="s">
        <v>490</v>
      </c>
      <c r="J170" s="241">
        <v>50</v>
      </c>
      <c r="K170" s="282"/>
    </row>
    <row r="171" spans="2:11" ht="15" customHeight="1">
      <c r="B171" s="261"/>
      <c r="C171" s="241" t="s">
        <v>496</v>
      </c>
      <c r="D171" s="241"/>
      <c r="E171" s="241"/>
      <c r="F171" s="260" t="s">
        <v>488</v>
      </c>
      <c r="G171" s="241"/>
      <c r="H171" s="241" t="s">
        <v>554</v>
      </c>
      <c r="I171" s="241" t="s">
        <v>498</v>
      </c>
      <c r="J171" s="241"/>
      <c r="K171" s="282"/>
    </row>
    <row r="172" spans="2:11" ht="15" customHeight="1">
      <c r="B172" s="261"/>
      <c r="C172" s="241" t="s">
        <v>507</v>
      </c>
      <c r="D172" s="241"/>
      <c r="E172" s="241"/>
      <c r="F172" s="260" t="s">
        <v>494</v>
      </c>
      <c r="G172" s="241"/>
      <c r="H172" s="241" t="s">
        <v>554</v>
      </c>
      <c r="I172" s="241" t="s">
        <v>490</v>
      </c>
      <c r="J172" s="241">
        <v>50</v>
      </c>
      <c r="K172" s="282"/>
    </row>
    <row r="173" spans="2:11" ht="15" customHeight="1">
      <c r="B173" s="261"/>
      <c r="C173" s="241" t="s">
        <v>515</v>
      </c>
      <c r="D173" s="241"/>
      <c r="E173" s="241"/>
      <c r="F173" s="260" t="s">
        <v>494</v>
      </c>
      <c r="G173" s="241"/>
      <c r="H173" s="241" t="s">
        <v>554</v>
      </c>
      <c r="I173" s="241" t="s">
        <v>490</v>
      </c>
      <c r="J173" s="241">
        <v>50</v>
      </c>
      <c r="K173" s="282"/>
    </row>
    <row r="174" spans="2:11" ht="15" customHeight="1">
      <c r="B174" s="261"/>
      <c r="C174" s="241" t="s">
        <v>513</v>
      </c>
      <c r="D174" s="241"/>
      <c r="E174" s="241"/>
      <c r="F174" s="260" t="s">
        <v>494</v>
      </c>
      <c r="G174" s="241"/>
      <c r="H174" s="241" t="s">
        <v>554</v>
      </c>
      <c r="I174" s="241" t="s">
        <v>490</v>
      </c>
      <c r="J174" s="241">
        <v>50</v>
      </c>
      <c r="K174" s="282"/>
    </row>
    <row r="175" spans="2:11" ht="15" customHeight="1">
      <c r="B175" s="261"/>
      <c r="C175" s="241" t="s">
        <v>98</v>
      </c>
      <c r="D175" s="241"/>
      <c r="E175" s="241"/>
      <c r="F175" s="260" t="s">
        <v>488</v>
      </c>
      <c r="G175" s="241"/>
      <c r="H175" s="241" t="s">
        <v>555</v>
      </c>
      <c r="I175" s="241" t="s">
        <v>556</v>
      </c>
      <c r="J175" s="241"/>
      <c r="K175" s="282"/>
    </row>
    <row r="176" spans="2:11" ht="15" customHeight="1">
      <c r="B176" s="261"/>
      <c r="C176" s="241" t="s">
        <v>54</v>
      </c>
      <c r="D176" s="241"/>
      <c r="E176" s="241"/>
      <c r="F176" s="260" t="s">
        <v>488</v>
      </c>
      <c r="G176" s="241"/>
      <c r="H176" s="241" t="s">
        <v>557</v>
      </c>
      <c r="I176" s="241" t="s">
        <v>558</v>
      </c>
      <c r="J176" s="241">
        <v>1</v>
      </c>
      <c r="K176" s="282"/>
    </row>
    <row r="177" spans="2:11" ht="15" customHeight="1">
      <c r="B177" s="261"/>
      <c r="C177" s="241" t="s">
        <v>50</v>
      </c>
      <c r="D177" s="241"/>
      <c r="E177" s="241"/>
      <c r="F177" s="260" t="s">
        <v>488</v>
      </c>
      <c r="G177" s="241"/>
      <c r="H177" s="241" t="s">
        <v>559</v>
      </c>
      <c r="I177" s="241" t="s">
        <v>490</v>
      </c>
      <c r="J177" s="241">
        <v>20</v>
      </c>
      <c r="K177" s="282"/>
    </row>
    <row r="178" spans="2:11" ht="15" customHeight="1">
      <c r="B178" s="261"/>
      <c r="C178" s="241" t="s">
        <v>99</v>
      </c>
      <c r="D178" s="241"/>
      <c r="E178" s="241"/>
      <c r="F178" s="260" t="s">
        <v>488</v>
      </c>
      <c r="G178" s="241"/>
      <c r="H178" s="241" t="s">
        <v>560</v>
      </c>
      <c r="I178" s="241" t="s">
        <v>490</v>
      </c>
      <c r="J178" s="241">
        <v>255</v>
      </c>
      <c r="K178" s="282"/>
    </row>
    <row r="179" spans="2:11" ht="15" customHeight="1">
      <c r="B179" s="261"/>
      <c r="C179" s="241" t="s">
        <v>100</v>
      </c>
      <c r="D179" s="241"/>
      <c r="E179" s="241"/>
      <c r="F179" s="260" t="s">
        <v>488</v>
      </c>
      <c r="G179" s="241"/>
      <c r="H179" s="241" t="s">
        <v>453</v>
      </c>
      <c r="I179" s="241" t="s">
        <v>490</v>
      </c>
      <c r="J179" s="241">
        <v>10</v>
      </c>
      <c r="K179" s="282"/>
    </row>
    <row r="180" spans="2:11" ht="15" customHeight="1">
      <c r="B180" s="261"/>
      <c r="C180" s="241" t="s">
        <v>101</v>
      </c>
      <c r="D180" s="241"/>
      <c r="E180" s="241"/>
      <c r="F180" s="260" t="s">
        <v>488</v>
      </c>
      <c r="G180" s="241"/>
      <c r="H180" s="241" t="s">
        <v>561</v>
      </c>
      <c r="I180" s="241" t="s">
        <v>522</v>
      </c>
      <c r="J180" s="241"/>
      <c r="K180" s="282"/>
    </row>
    <row r="181" spans="2:11" ht="15" customHeight="1">
      <c r="B181" s="261"/>
      <c r="C181" s="241" t="s">
        <v>562</v>
      </c>
      <c r="D181" s="241"/>
      <c r="E181" s="241"/>
      <c r="F181" s="260" t="s">
        <v>488</v>
      </c>
      <c r="G181" s="241"/>
      <c r="H181" s="241" t="s">
        <v>563</v>
      </c>
      <c r="I181" s="241" t="s">
        <v>522</v>
      </c>
      <c r="J181" s="241"/>
      <c r="K181" s="282"/>
    </row>
    <row r="182" spans="2:11" ht="15" customHeight="1">
      <c r="B182" s="261"/>
      <c r="C182" s="241" t="s">
        <v>551</v>
      </c>
      <c r="D182" s="241"/>
      <c r="E182" s="241"/>
      <c r="F182" s="260" t="s">
        <v>488</v>
      </c>
      <c r="G182" s="241"/>
      <c r="H182" s="241" t="s">
        <v>564</v>
      </c>
      <c r="I182" s="241" t="s">
        <v>522</v>
      </c>
      <c r="J182" s="241"/>
      <c r="K182" s="282"/>
    </row>
    <row r="183" spans="2:11" ht="15" customHeight="1">
      <c r="B183" s="261"/>
      <c r="C183" s="241" t="s">
        <v>103</v>
      </c>
      <c r="D183" s="241"/>
      <c r="E183" s="241"/>
      <c r="F183" s="260" t="s">
        <v>494</v>
      </c>
      <c r="G183" s="241"/>
      <c r="H183" s="241" t="s">
        <v>565</v>
      </c>
      <c r="I183" s="241" t="s">
        <v>490</v>
      </c>
      <c r="J183" s="241">
        <v>50</v>
      </c>
      <c r="K183" s="282"/>
    </row>
    <row r="184" spans="2:11" ht="15" customHeight="1">
      <c r="B184" s="261"/>
      <c r="C184" s="241" t="s">
        <v>566</v>
      </c>
      <c r="D184" s="241"/>
      <c r="E184" s="241"/>
      <c r="F184" s="260" t="s">
        <v>494</v>
      </c>
      <c r="G184" s="241"/>
      <c r="H184" s="241" t="s">
        <v>567</v>
      </c>
      <c r="I184" s="241" t="s">
        <v>568</v>
      </c>
      <c r="J184" s="241"/>
      <c r="K184" s="282"/>
    </row>
    <row r="185" spans="2:11" ht="15" customHeight="1">
      <c r="B185" s="261"/>
      <c r="C185" s="241" t="s">
        <v>569</v>
      </c>
      <c r="D185" s="241"/>
      <c r="E185" s="241"/>
      <c r="F185" s="260" t="s">
        <v>494</v>
      </c>
      <c r="G185" s="241"/>
      <c r="H185" s="241" t="s">
        <v>570</v>
      </c>
      <c r="I185" s="241" t="s">
        <v>568</v>
      </c>
      <c r="J185" s="241"/>
      <c r="K185" s="282"/>
    </row>
    <row r="186" spans="2:11" ht="15" customHeight="1">
      <c r="B186" s="261"/>
      <c r="C186" s="241" t="s">
        <v>571</v>
      </c>
      <c r="D186" s="241"/>
      <c r="E186" s="241"/>
      <c r="F186" s="260" t="s">
        <v>494</v>
      </c>
      <c r="G186" s="241"/>
      <c r="H186" s="241" t="s">
        <v>572</v>
      </c>
      <c r="I186" s="241" t="s">
        <v>568</v>
      </c>
      <c r="J186" s="241"/>
      <c r="K186" s="282"/>
    </row>
    <row r="187" spans="2:11" ht="15" customHeight="1">
      <c r="B187" s="261"/>
      <c r="C187" s="294" t="s">
        <v>573</v>
      </c>
      <c r="D187" s="241"/>
      <c r="E187" s="241"/>
      <c r="F187" s="260" t="s">
        <v>494</v>
      </c>
      <c r="G187" s="241"/>
      <c r="H187" s="241" t="s">
        <v>574</v>
      </c>
      <c r="I187" s="241" t="s">
        <v>575</v>
      </c>
      <c r="J187" s="295" t="s">
        <v>576</v>
      </c>
      <c r="K187" s="282"/>
    </row>
    <row r="188" spans="2:11" ht="15" customHeight="1">
      <c r="B188" s="261"/>
      <c r="C188" s="246" t="s">
        <v>39</v>
      </c>
      <c r="D188" s="241"/>
      <c r="E188" s="241"/>
      <c r="F188" s="260" t="s">
        <v>488</v>
      </c>
      <c r="G188" s="241"/>
      <c r="H188" s="237" t="s">
        <v>577</v>
      </c>
      <c r="I188" s="241" t="s">
        <v>578</v>
      </c>
      <c r="J188" s="241"/>
      <c r="K188" s="282"/>
    </row>
    <row r="189" spans="2:11" ht="15" customHeight="1">
      <c r="B189" s="261"/>
      <c r="C189" s="246" t="s">
        <v>579</v>
      </c>
      <c r="D189" s="241"/>
      <c r="E189" s="241"/>
      <c r="F189" s="260" t="s">
        <v>488</v>
      </c>
      <c r="G189" s="241"/>
      <c r="H189" s="241" t="s">
        <v>580</v>
      </c>
      <c r="I189" s="241" t="s">
        <v>522</v>
      </c>
      <c r="J189" s="241"/>
      <c r="K189" s="282"/>
    </row>
    <row r="190" spans="2:11" ht="15" customHeight="1">
      <c r="B190" s="261"/>
      <c r="C190" s="246" t="s">
        <v>581</v>
      </c>
      <c r="D190" s="241"/>
      <c r="E190" s="241"/>
      <c r="F190" s="260" t="s">
        <v>488</v>
      </c>
      <c r="G190" s="241"/>
      <c r="H190" s="241" t="s">
        <v>582</v>
      </c>
      <c r="I190" s="241" t="s">
        <v>522</v>
      </c>
      <c r="J190" s="241"/>
      <c r="K190" s="282"/>
    </row>
    <row r="191" spans="2:11" ht="15" customHeight="1">
      <c r="B191" s="261"/>
      <c r="C191" s="246" t="s">
        <v>583</v>
      </c>
      <c r="D191" s="241"/>
      <c r="E191" s="241"/>
      <c r="F191" s="260" t="s">
        <v>494</v>
      </c>
      <c r="G191" s="241"/>
      <c r="H191" s="241" t="s">
        <v>584</v>
      </c>
      <c r="I191" s="241" t="s">
        <v>522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2.2">
      <c r="B197" s="232"/>
      <c r="C197" s="348" t="s">
        <v>585</v>
      </c>
      <c r="D197" s="348"/>
      <c r="E197" s="348"/>
      <c r="F197" s="348"/>
      <c r="G197" s="348"/>
      <c r="H197" s="348"/>
      <c r="I197" s="348"/>
      <c r="J197" s="348"/>
      <c r="K197" s="233"/>
    </row>
    <row r="198" spans="2:11" ht="25.5" customHeight="1">
      <c r="B198" s="232"/>
      <c r="C198" s="297" t="s">
        <v>586</v>
      </c>
      <c r="D198" s="297"/>
      <c r="E198" s="297"/>
      <c r="F198" s="297" t="s">
        <v>587</v>
      </c>
      <c r="G198" s="298"/>
      <c r="H198" s="354" t="s">
        <v>588</v>
      </c>
      <c r="I198" s="354"/>
      <c r="J198" s="354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578</v>
      </c>
      <c r="D200" s="241"/>
      <c r="E200" s="241"/>
      <c r="F200" s="260" t="s">
        <v>40</v>
      </c>
      <c r="G200" s="241"/>
      <c r="H200" s="351" t="s">
        <v>589</v>
      </c>
      <c r="I200" s="351"/>
      <c r="J200" s="351"/>
      <c r="K200" s="282"/>
    </row>
    <row r="201" spans="2:11" ht="15" customHeight="1">
      <c r="B201" s="261"/>
      <c r="C201" s="267"/>
      <c r="D201" s="241"/>
      <c r="E201" s="241"/>
      <c r="F201" s="260" t="s">
        <v>41</v>
      </c>
      <c r="G201" s="241"/>
      <c r="H201" s="351" t="s">
        <v>590</v>
      </c>
      <c r="I201" s="351"/>
      <c r="J201" s="351"/>
      <c r="K201" s="282"/>
    </row>
    <row r="202" spans="2:11" ht="15" customHeight="1">
      <c r="B202" s="261"/>
      <c r="C202" s="267"/>
      <c r="D202" s="241"/>
      <c r="E202" s="241"/>
      <c r="F202" s="260" t="s">
        <v>44</v>
      </c>
      <c r="G202" s="241"/>
      <c r="H202" s="351" t="s">
        <v>591</v>
      </c>
      <c r="I202" s="351"/>
      <c r="J202" s="351"/>
      <c r="K202" s="282"/>
    </row>
    <row r="203" spans="2:11" ht="15" customHeight="1">
      <c r="B203" s="261"/>
      <c r="C203" s="241"/>
      <c r="D203" s="241"/>
      <c r="E203" s="241"/>
      <c r="F203" s="260" t="s">
        <v>42</v>
      </c>
      <c r="G203" s="241"/>
      <c r="H203" s="351" t="s">
        <v>592</v>
      </c>
      <c r="I203" s="351"/>
      <c r="J203" s="351"/>
      <c r="K203" s="282"/>
    </row>
    <row r="204" spans="2:11" ht="15" customHeight="1">
      <c r="B204" s="261"/>
      <c r="C204" s="241"/>
      <c r="D204" s="241"/>
      <c r="E204" s="241"/>
      <c r="F204" s="260" t="s">
        <v>43</v>
      </c>
      <c r="G204" s="241"/>
      <c r="H204" s="351" t="s">
        <v>593</v>
      </c>
      <c r="I204" s="351"/>
      <c r="J204" s="351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534</v>
      </c>
      <c r="D206" s="241"/>
      <c r="E206" s="241"/>
      <c r="F206" s="260" t="s">
        <v>73</v>
      </c>
      <c r="G206" s="241"/>
      <c r="H206" s="351" t="s">
        <v>594</v>
      </c>
      <c r="I206" s="351"/>
      <c r="J206" s="351"/>
      <c r="K206" s="282"/>
    </row>
    <row r="207" spans="2:11" ht="15" customHeight="1">
      <c r="B207" s="261"/>
      <c r="C207" s="267"/>
      <c r="D207" s="241"/>
      <c r="E207" s="241"/>
      <c r="F207" s="260" t="s">
        <v>431</v>
      </c>
      <c r="G207" s="241"/>
      <c r="H207" s="351" t="s">
        <v>432</v>
      </c>
      <c r="I207" s="351"/>
      <c r="J207" s="351"/>
      <c r="K207" s="282"/>
    </row>
    <row r="208" spans="2:11" ht="15" customHeight="1">
      <c r="B208" s="261"/>
      <c r="C208" s="241"/>
      <c r="D208" s="241"/>
      <c r="E208" s="241"/>
      <c r="F208" s="260" t="s">
        <v>429</v>
      </c>
      <c r="G208" s="241"/>
      <c r="H208" s="351" t="s">
        <v>595</v>
      </c>
      <c r="I208" s="351"/>
      <c r="J208" s="351"/>
      <c r="K208" s="282"/>
    </row>
    <row r="209" spans="2:11" ht="15" customHeight="1">
      <c r="B209" s="299"/>
      <c r="C209" s="267"/>
      <c r="D209" s="267"/>
      <c r="E209" s="267"/>
      <c r="F209" s="260" t="s">
        <v>433</v>
      </c>
      <c r="G209" s="246"/>
      <c r="H209" s="355" t="s">
        <v>434</v>
      </c>
      <c r="I209" s="355"/>
      <c r="J209" s="355"/>
      <c r="K209" s="300"/>
    </row>
    <row r="210" spans="2:11" ht="15" customHeight="1">
      <c r="B210" s="299"/>
      <c r="C210" s="267"/>
      <c r="D210" s="267"/>
      <c r="E210" s="267"/>
      <c r="F210" s="260" t="s">
        <v>435</v>
      </c>
      <c r="G210" s="246"/>
      <c r="H210" s="355" t="s">
        <v>596</v>
      </c>
      <c r="I210" s="355"/>
      <c r="J210" s="355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558</v>
      </c>
      <c r="D212" s="267"/>
      <c r="E212" s="267"/>
      <c r="F212" s="260">
        <v>1</v>
      </c>
      <c r="G212" s="246"/>
      <c r="H212" s="355" t="s">
        <v>597</v>
      </c>
      <c r="I212" s="355"/>
      <c r="J212" s="355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5" t="s">
        <v>598</v>
      </c>
      <c r="I213" s="355"/>
      <c r="J213" s="355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5" t="s">
        <v>599</v>
      </c>
      <c r="I214" s="355"/>
      <c r="J214" s="355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5" t="s">
        <v>600</v>
      </c>
      <c r="I215" s="355"/>
      <c r="J215" s="355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2019-0294C - Stavební úpr...</vt:lpstr>
      <vt:lpstr>Pokyny pro vyplnění</vt:lpstr>
      <vt:lpstr>'2019-0294C - Stavební úpr...'!Názvy_tisku</vt:lpstr>
      <vt:lpstr>'Rekapitulace stavby'!Názvy_tisku</vt:lpstr>
      <vt:lpstr>'2019-0294C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2019-01-24T09:03:46Z</dcterms:created>
  <dcterms:modified xsi:type="dcterms:W3CDTF">2019-11-06T07:11:46Z</dcterms:modified>
</cp:coreProperties>
</file>